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软件应用\建筑软件\(E)EXCEL计算\"/>
    </mc:Choice>
  </mc:AlternateContent>
  <xr:revisionPtr revIDLastSave="0" documentId="13_ncr:1_{25440C40-6AE9-4AA6-B788-8B19AE607F6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钢管H型抗扭" sheetId="1" r:id="rId1"/>
    <sheet name="钢材允许偏差" sheetId="2" r:id="rId2"/>
    <sheet name="植筋锚栓" sheetId="3" r:id="rId3"/>
    <sheet name="拉杆雨篷" sheetId="4" r:id="rId4"/>
  </sheets>
  <calcPr calcId="191029"/>
</workbook>
</file>

<file path=xl/calcChain.xml><?xml version="1.0" encoding="utf-8"?>
<calcChain xmlns="http://schemas.openxmlformats.org/spreadsheetml/2006/main">
  <c r="E11" i="4" l="1"/>
  <c r="E15" i="4" s="1"/>
  <c r="B11" i="4"/>
  <c r="B10" i="4"/>
  <c r="E9" i="4"/>
  <c r="B9" i="4"/>
  <c r="E8" i="4"/>
  <c r="B8" i="4"/>
  <c r="R4" i="4"/>
  <c r="Q4" i="4"/>
  <c r="P4" i="4"/>
  <c r="O7" i="4" s="1"/>
  <c r="E16" i="4" s="1"/>
  <c r="O4" i="4"/>
  <c r="N4" i="4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D4" i="3"/>
  <c r="C4" i="3"/>
  <c r="B4" i="3"/>
  <c r="D3" i="3"/>
  <c r="C3" i="3"/>
  <c r="B3" i="3"/>
  <c r="G7" i="1"/>
  <c r="I7" i="1" s="1"/>
  <c r="G3" i="1"/>
  <c r="I3" i="1" s="1"/>
  <c r="F3" i="1"/>
  <c r="K3" i="1" s="1"/>
  <c r="E3" i="1"/>
  <c r="J3" i="1" s="1"/>
  <c r="E17" i="4" l="1"/>
  <c r="B17" i="4"/>
  <c r="B15" i="4"/>
  <c r="F7" i="1"/>
  <c r="J7" i="1" s="1"/>
</calcChain>
</file>

<file path=xl/sharedStrings.xml><?xml version="1.0" encoding="utf-8"?>
<sst xmlns="http://schemas.openxmlformats.org/spreadsheetml/2006/main" count="692" uniqueCount="582">
  <si>
    <t>矩管抗扭</t>
  </si>
  <si>
    <t>长边长</t>
  </si>
  <si>
    <t>长边厚</t>
  </si>
  <si>
    <t>短边长</t>
  </si>
  <si>
    <t>短边厚</t>
  </si>
  <si>
    <t>长边Wt</t>
  </si>
  <si>
    <t>短边Wt</t>
  </si>
  <si>
    <t>Ip</t>
  </si>
  <si>
    <t>转矩</t>
  </si>
  <si>
    <t>转角（°/m）</t>
  </si>
  <si>
    <t>Tmax长Mpa</t>
  </si>
  <si>
    <t>Tmax短Mpa</t>
  </si>
  <si>
    <t>H型钢（工字钢）抗扭</t>
  </si>
  <si>
    <t>Wt</t>
  </si>
  <si>
    <t>常    用    钢    铁    材    料    外    形    及    尺    寸    允    许    偏    差</t>
  </si>
  <si>
    <r>
      <rPr>
        <b/>
        <sz val="12"/>
        <rFont val="宋体"/>
        <charset val="134"/>
      </rPr>
      <t>槽</t>
    </r>
    <r>
      <rPr>
        <b/>
        <sz val="12"/>
        <rFont val="Times New Roman"/>
      </rPr>
      <t xml:space="preserve">   </t>
    </r>
    <r>
      <rPr>
        <b/>
        <sz val="12"/>
        <rFont val="宋体"/>
        <charset val="134"/>
      </rPr>
      <t>钢</t>
    </r>
    <r>
      <rPr>
        <b/>
        <sz val="12"/>
        <rFont val="Times New Roman"/>
      </rPr>
      <t xml:space="preserve">     </t>
    </r>
    <r>
      <rPr>
        <sz val="12"/>
        <rFont val="宋体"/>
        <charset val="134"/>
      </rPr>
      <t>允许偏差</t>
    </r>
    <r>
      <rPr>
        <sz val="12"/>
        <rFont val="Times New Roman"/>
      </rPr>
      <t xml:space="preserve">  GB/T 706-2008</t>
    </r>
  </si>
  <si>
    <r>
      <rPr>
        <b/>
        <sz val="12"/>
        <rFont val="宋体"/>
        <charset val="134"/>
      </rPr>
      <t>工</t>
    </r>
    <r>
      <rPr>
        <b/>
        <sz val="12"/>
        <rFont val="Times New Roman"/>
      </rPr>
      <t xml:space="preserve">  </t>
    </r>
    <r>
      <rPr>
        <b/>
        <sz val="12"/>
        <rFont val="宋体"/>
        <charset val="134"/>
      </rPr>
      <t>字</t>
    </r>
    <r>
      <rPr>
        <b/>
        <sz val="12"/>
        <rFont val="Times New Roman"/>
      </rPr>
      <t xml:space="preserve">  </t>
    </r>
    <r>
      <rPr>
        <b/>
        <sz val="12"/>
        <rFont val="宋体"/>
        <charset val="134"/>
      </rPr>
      <t>钢</t>
    </r>
    <r>
      <rPr>
        <b/>
        <sz val="12"/>
        <rFont val="Times New Roman"/>
      </rPr>
      <t xml:space="preserve">    </t>
    </r>
    <r>
      <rPr>
        <sz val="12"/>
        <rFont val="宋体"/>
        <charset val="134"/>
      </rPr>
      <t>允许偏差</t>
    </r>
    <r>
      <rPr>
        <sz val="12"/>
        <rFont val="Times New Roman"/>
      </rPr>
      <t xml:space="preserve"> GB/T 706-2008</t>
    </r>
  </si>
  <si>
    <r>
      <rPr>
        <b/>
        <sz val="12"/>
        <rFont val="宋体"/>
        <charset val="134"/>
      </rPr>
      <t>H 型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钢</t>
    </r>
    <r>
      <rPr>
        <b/>
        <sz val="12"/>
        <rFont val="Times New Roman"/>
      </rPr>
      <t xml:space="preserve">  </t>
    </r>
    <r>
      <rPr>
        <sz val="12"/>
        <rFont val="宋体"/>
        <charset val="134"/>
      </rPr>
      <t>允差</t>
    </r>
    <r>
      <rPr>
        <sz val="12"/>
        <rFont val="Times New Roman"/>
      </rPr>
      <t>GB/T  11263-2005</t>
    </r>
  </si>
  <si>
    <r>
      <rPr>
        <b/>
        <sz val="12"/>
        <rFont val="宋体"/>
        <charset val="134"/>
      </rPr>
      <t xml:space="preserve">花纹钢
</t>
    </r>
    <r>
      <rPr>
        <b/>
        <sz val="12"/>
        <rFont val="Times New Roman"/>
      </rPr>
      <t>GB/T 3277-91</t>
    </r>
  </si>
  <si>
    <t>型号</t>
  </si>
  <si>
    <t>高度h*腿宽b*腰厚d*平均腿厚t</t>
  </si>
  <si>
    <r>
      <rPr>
        <sz val="10"/>
        <rFont val="宋体"/>
        <charset val="134"/>
      </rPr>
      <t>附：槽钢平均腿厚</t>
    </r>
    <r>
      <rPr>
        <sz val="10"/>
        <rFont val="Times New Roman"/>
      </rPr>
      <t>[(b-d)/2</t>
    </r>
    <r>
      <rPr>
        <sz val="10"/>
        <rFont val="宋体"/>
        <charset val="134"/>
      </rPr>
      <t>处</t>
    </r>
    <r>
      <rPr>
        <sz val="10"/>
        <rFont val="Times New Roman"/>
      </rPr>
      <t>]</t>
    </r>
    <r>
      <rPr>
        <sz val="10"/>
        <rFont val="宋体"/>
        <charset val="134"/>
      </rPr>
      <t>的允许偏差为±</t>
    </r>
    <r>
      <rPr>
        <sz val="10"/>
        <rFont val="Times New Roman"/>
      </rPr>
      <t>6%t</t>
    </r>
    <r>
      <rPr>
        <sz val="10"/>
        <rFont val="宋体"/>
        <charset val="134"/>
      </rPr>
      <t>；腰弯曲挠度不应超过</t>
    </r>
    <r>
      <rPr>
        <sz val="10"/>
        <rFont val="Times New Roman"/>
      </rPr>
      <t>15%</t>
    </r>
    <r>
      <rPr>
        <sz val="10"/>
        <rFont val="宋体"/>
        <charset val="134"/>
      </rPr>
      <t>腰厚；外形每米弯曲度不大于</t>
    </r>
    <r>
      <rPr>
        <sz val="10"/>
        <rFont val="Times New Roman"/>
      </rPr>
      <t>3mm,</t>
    </r>
    <r>
      <rPr>
        <sz val="10"/>
        <rFont val="宋体"/>
        <charset val="134"/>
      </rPr>
      <t>总弯曲度不大于长度的</t>
    </r>
    <r>
      <rPr>
        <sz val="10"/>
        <rFont val="Times New Roman"/>
      </rPr>
      <t>0.3%</t>
    </r>
    <r>
      <rPr>
        <sz val="10"/>
        <rFont val="宋体"/>
        <charset val="134"/>
      </rPr>
      <t>；槽钢不得有明显的扭转。</t>
    </r>
  </si>
  <si>
    <r>
      <rPr>
        <sz val="10"/>
        <rFont val="宋体"/>
        <charset val="134"/>
      </rPr>
      <t>高度</t>
    </r>
    <r>
      <rPr>
        <sz val="10"/>
        <rFont val="Times New Roman"/>
      </rPr>
      <t>h*</t>
    </r>
    <r>
      <rPr>
        <sz val="10"/>
        <rFont val="宋体"/>
        <charset val="134"/>
      </rPr>
      <t>腿宽</t>
    </r>
    <r>
      <rPr>
        <sz val="10"/>
        <rFont val="Times New Roman"/>
      </rPr>
      <t>b*</t>
    </r>
    <r>
      <rPr>
        <sz val="10"/>
        <rFont val="宋体"/>
        <charset val="134"/>
      </rPr>
      <t>腰厚</t>
    </r>
    <r>
      <rPr>
        <sz val="10"/>
        <rFont val="Times New Roman"/>
      </rPr>
      <t>d*</t>
    </r>
    <r>
      <rPr>
        <sz val="10"/>
        <rFont val="宋体"/>
        <charset val="134"/>
      </rPr>
      <t>平均腿厚度</t>
    </r>
    <r>
      <rPr>
        <sz val="10"/>
        <rFont val="Times New Roman"/>
      </rPr>
      <t>t</t>
    </r>
  </si>
  <si>
    <r>
      <rPr>
        <sz val="10"/>
        <rFont val="宋体"/>
        <charset val="134"/>
      </rPr>
      <t>允许偏差</t>
    </r>
    <r>
      <rPr>
        <sz val="10"/>
        <rFont val="Times New Roman"/>
      </rPr>
      <t>mm</t>
    </r>
  </si>
  <si>
    <r>
      <rPr>
        <sz val="10"/>
        <rFont val="宋体"/>
        <charset val="134"/>
      </rPr>
      <t>高度</t>
    </r>
    <r>
      <rPr>
        <sz val="10"/>
        <rFont val="Times New Roman"/>
      </rPr>
      <t>H*</t>
    </r>
    <r>
      <rPr>
        <sz val="10"/>
        <rFont val="宋体"/>
        <charset val="134"/>
      </rPr>
      <t>宽度</t>
    </r>
    <r>
      <rPr>
        <sz val="10"/>
        <rFont val="Times New Roman"/>
      </rPr>
      <t>B*</t>
    </r>
    <r>
      <rPr>
        <sz val="10"/>
        <rFont val="宋体"/>
        <charset val="134"/>
      </rPr>
      <t>腹板厚</t>
    </r>
    <r>
      <rPr>
        <sz val="10"/>
        <rFont val="Times New Roman"/>
      </rPr>
      <t>t1*</t>
    </r>
    <r>
      <rPr>
        <sz val="10"/>
        <rFont val="宋体"/>
        <charset val="134"/>
      </rPr>
      <t>翼缘厚</t>
    </r>
    <r>
      <rPr>
        <sz val="10"/>
        <rFont val="Times New Roman"/>
      </rPr>
      <t>t2</t>
    </r>
  </si>
  <si>
    <r>
      <rPr>
        <sz val="10"/>
        <rFont val="宋体"/>
        <charset val="134"/>
      </rPr>
      <t>规格尺寸</t>
    </r>
    <r>
      <rPr>
        <sz val="10"/>
        <rFont val="Times New Roman"/>
      </rPr>
      <t>mm</t>
    </r>
  </si>
  <si>
    <r>
      <rPr>
        <sz val="10"/>
        <rFont val="宋体"/>
        <charset val="134"/>
      </rPr>
      <t>高度</t>
    </r>
    <r>
      <rPr>
        <sz val="10"/>
        <rFont val="Times New Roman"/>
      </rPr>
      <t>h</t>
    </r>
  </si>
  <si>
    <r>
      <rPr>
        <sz val="10"/>
        <rFont val="宋体"/>
        <charset val="134"/>
      </rPr>
      <t>腿宽</t>
    </r>
    <r>
      <rPr>
        <sz val="10"/>
        <rFont val="Times New Roman"/>
      </rPr>
      <t>b</t>
    </r>
  </si>
  <si>
    <r>
      <rPr>
        <sz val="10"/>
        <rFont val="宋体"/>
        <charset val="134"/>
      </rPr>
      <t>腰厚</t>
    </r>
    <r>
      <rPr>
        <sz val="10"/>
        <rFont val="Times New Roman"/>
      </rPr>
      <t>d</t>
    </r>
  </si>
  <si>
    <r>
      <rPr>
        <sz val="10"/>
        <rFont val="宋体"/>
        <charset val="134"/>
      </rPr>
      <t>常用规格尺寸</t>
    </r>
    <r>
      <rPr>
        <sz val="10"/>
        <rFont val="Times New Roman"/>
      </rPr>
      <t>mm</t>
    </r>
  </si>
  <si>
    <t>尺寸允许偏差mm</t>
  </si>
  <si>
    <r>
      <rPr>
        <sz val="10"/>
        <rFont val="宋体"/>
        <charset val="134"/>
      </rPr>
      <t xml:space="preserve">基本厚度
</t>
    </r>
    <r>
      <rPr>
        <sz val="10"/>
        <rFont val="Times New Roman"/>
      </rPr>
      <t>mm</t>
    </r>
  </si>
  <si>
    <r>
      <rPr>
        <sz val="10"/>
        <rFont val="宋体"/>
        <charset val="134"/>
      </rPr>
      <t>基本厚度
允许偏差</t>
    </r>
    <r>
      <rPr>
        <sz val="10"/>
        <rFont val="Times New Roman"/>
      </rPr>
      <t>mm</t>
    </r>
  </si>
  <si>
    <t xml:space="preserve">  [5</t>
  </si>
  <si>
    <t>50*37*4.5*7.0</t>
  </si>
  <si>
    <t>±1.5*±1.5*±0.4</t>
  </si>
  <si>
    <t xml:space="preserve">  I 10</t>
  </si>
  <si>
    <t xml:space="preserve">  100*68*4.5*7.6</t>
  </si>
  <si>
    <t>±2.0</t>
  </si>
  <si>
    <t>±0.5</t>
  </si>
  <si>
    <t xml:space="preserve">  HW 100*100*6*8</t>
  </si>
  <si>
    <t>高度H＜400,±2.0 
≥400~＜600,±3.0
≥600,±4.0
宽度B＜100，±2.0
≥100~＜200,±2.5
≥200,±3.0
厚度t1＜5,±0.5
≥5~＜16,±0.7
≥16~＜25,±1.0
≥25~＜40,±1.5
≥40,±2.0
厚度t2＜5,±0.7
≥5~＜16,±1.0
≥16~＜25,±1.5
≥25~＜40,±1.7
≥40,±2.0
长度≤8m时允许偏差(0~+50),长度＞8m时允许偏差（0~+80）</t>
  </si>
  <si>
    <t xml:space="preserve">  [6.3</t>
  </si>
  <si>
    <t>63*40*4.8*7.5</t>
  </si>
  <si>
    <t xml:space="preserve">  I 12</t>
  </si>
  <si>
    <t xml:space="preserve">  120*74*5.0*8.4</t>
  </si>
  <si>
    <t xml:space="preserve">  HW 125*125*6.5*9</t>
  </si>
  <si>
    <t xml:space="preserve">  [6.5</t>
  </si>
  <si>
    <t>65*40*4.3*7.5</t>
  </si>
  <si>
    <t xml:space="preserve">  I 12.6</t>
  </si>
  <si>
    <t xml:space="preserve">  126*74*5.0*8.4</t>
  </si>
  <si>
    <t xml:space="preserve">  HW 150*150*7*10</t>
  </si>
  <si>
    <r>
      <rPr>
        <sz val="10"/>
        <rFont val="宋体"/>
        <charset val="134"/>
      </rPr>
      <t>±</t>
    </r>
    <r>
      <rPr>
        <sz val="10"/>
        <rFont val="Times New Roman"/>
      </rPr>
      <t>0.3</t>
    </r>
  </si>
  <si>
    <t xml:space="preserve">  [8</t>
  </si>
  <si>
    <t>80*43*5.0*8.0</t>
  </si>
  <si>
    <t xml:space="preserve">  I 14</t>
  </si>
  <si>
    <t xml:space="preserve">  140*80*5.5*9.1</t>
  </si>
  <si>
    <t xml:space="preserve">  HW 175*175*7.5*11</t>
  </si>
  <si>
    <t xml:space="preserve">  [10</t>
  </si>
  <si>
    <t>100*48*5.3*8.5</t>
  </si>
  <si>
    <t>±2.0*±2.0*±0.5</t>
  </si>
  <si>
    <t xml:space="preserve">  I 16</t>
  </si>
  <si>
    <t xml:space="preserve">  160*88*6.0*9.9</t>
  </si>
  <si>
    <t>±2.5</t>
  </si>
  <si>
    <t xml:space="preserve">  HW 200*200*8*12</t>
  </si>
  <si>
    <t xml:space="preserve">  [12</t>
  </si>
  <si>
    <t>120*53*5.5*9.0</t>
  </si>
  <si>
    <t xml:space="preserve">  I 18</t>
  </si>
  <si>
    <t xml:space="preserve">  180*94*6.5*10.7</t>
  </si>
  <si>
    <t xml:space="preserve">  HW 200*204*12*12</t>
  </si>
  <si>
    <r>
      <rPr>
        <sz val="10"/>
        <rFont val="宋体"/>
        <charset val="134"/>
      </rPr>
      <t>±</t>
    </r>
    <r>
      <rPr>
        <sz val="10"/>
        <rFont val="Times New Roman"/>
      </rPr>
      <t>0.4</t>
    </r>
  </si>
  <si>
    <t xml:space="preserve">  [12.6</t>
  </si>
  <si>
    <t>126*53*5.5*9.0</t>
  </si>
  <si>
    <t xml:space="preserve">  I 20a</t>
  </si>
  <si>
    <t>200*100*7.0*11.4</t>
  </si>
  <si>
    <t>±3.0</t>
  </si>
  <si>
    <t>±0.7</t>
  </si>
  <si>
    <t xml:space="preserve">  HW 250*250*9*14</t>
  </si>
  <si>
    <t xml:space="preserve">  [14a</t>
  </si>
  <si>
    <t>140*58*6.0*9.5</t>
  </si>
  <si>
    <t xml:space="preserve">  I 20b</t>
  </si>
  <si>
    <t>200*102*9.0*11.4</t>
  </si>
  <si>
    <t xml:space="preserve">  HW 300*300*10*15</t>
  </si>
  <si>
    <t>+0.4
 -0.5</t>
  </si>
  <si>
    <t xml:space="preserve">  [14b</t>
  </si>
  <si>
    <t>140*60*8.0*9.5</t>
  </si>
  <si>
    <t xml:space="preserve">  I 22a</t>
  </si>
  <si>
    <t>220*110*7.5*12.3</t>
  </si>
  <si>
    <t xml:space="preserve">  HW 400*400*13*21</t>
  </si>
  <si>
    <t xml:space="preserve">  [16a</t>
  </si>
  <si>
    <t>160*63*6.5*10.0</t>
  </si>
  <si>
    <r>
      <rPr>
        <sz val="10"/>
        <rFont val="Times New Roman"/>
      </rPr>
      <t>±2.0*±2.5*±</t>
    </r>
    <r>
      <rPr>
        <b/>
        <sz val="10"/>
        <rFont val="Times New Roman"/>
      </rPr>
      <t>0.5</t>
    </r>
    <r>
      <rPr>
        <sz val="10"/>
        <rFont val="宋体"/>
        <charset val="134"/>
      </rPr>
      <t>⑥</t>
    </r>
  </si>
  <si>
    <t xml:space="preserve">  I 22b</t>
  </si>
  <si>
    <t>220*112*9.5*12.3</t>
  </si>
  <si>
    <t xml:space="preserve">  HW 400*408*21*21</t>
  </si>
  <si>
    <t>+0.5
 -0.6</t>
  </si>
  <si>
    <t xml:space="preserve">  [16</t>
  </si>
  <si>
    <t>160*65*8.5*10.0</t>
  </si>
  <si>
    <t xml:space="preserve">  I 24a</t>
  </si>
  <si>
    <t>240*116*8.0*13.0</t>
  </si>
  <si>
    <t xml:space="preserve">  HW 414*405*18*28</t>
  </si>
  <si>
    <t xml:space="preserve">  [18a</t>
  </si>
  <si>
    <t>180*68*7.0*10.5</t>
  </si>
  <si>
    <t xml:space="preserve">  I 24b</t>
  </si>
  <si>
    <t>240*118*10.0*13.0</t>
  </si>
  <si>
    <t xml:space="preserve">  HW 350*350*12*19</t>
  </si>
  <si>
    <t>+0.6
 -0.7</t>
  </si>
  <si>
    <t xml:space="preserve">  [18</t>
  </si>
  <si>
    <t>180*70*9.0*10.5</t>
  </si>
  <si>
    <t xml:space="preserve">  I 25a</t>
  </si>
  <si>
    <t>250*116*8.0*13.0</t>
  </si>
  <si>
    <t xml:space="preserve">  HN 700*300*13*24</t>
  </si>
  <si>
    <t xml:space="preserve">  [20a</t>
  </si>
  <si>
    <t>200*73*7.0*11.0</t>
  </si>
  <si>
    <t>±3.0*±3.0*±0.7</t>
  </si>
  <si>
    <t xml:space="preserve">  I 25b</t>
  </si>
  <si>
    <t>250*118*10.0*13.0</t>
  </si>
  <si>
    <t xml:space="preserve">  HN 200*100*5.5*8</t>
  </si>
  <si>
    <t>+0.6
 -0.8</t>
  </si>
  <si>
    <t xml:space="preserve">  [20</t>
  </si>
  <si>
    <t>200*75*9.0*11.0</t>
  </si>
  <si>
    <t xml:space="preserve">  I 27a</t>
  </si>
  <si>
    <t>270*122*8.5*13.7</t>
  </si>
  <si>
    <t xml:space="preserve">  HN 300*150*6.5*9</t>
  </si>
  <si>
    <t xml:space="preserve">  [22a</t>
  </si>
  <si>
    <t>220*77*7.0*11.5</t>
  </si>
  <si>
    <t xml:space="preserve">  I 27b</t>
  </si>
  <si>
    <t>270*124*10.5*13.7</t>
  </si>
  <si>
    <t xml:space="preserve">  HN 350*175*7*11</t>
  </si>
  <si>
    <r>
      <rPr>
        <sz val="10"/>
        <rFont val="宋体"/>
        <charset val="134"/>
      </rPr>
      <t>注：花纹纹高不小于基板厚度的</t>
    </r>
    <r>
      <rPr>
        <sz val="10"/>
        <rFont val="Times New Roman"/>
      </rPr>
      <t>0.2</t>
    </r>
    <r>
      <rPr>
        <sz val="10"/>
        <rFont val="宋体"/>
        <charset val="134"/>
      </rPr>
      <t>倍</t>
    </r>
  </si>
  <si>
    <t xml:space="preserve">  [22</t>
  </si>
  <si>
    <t>220*79*9.0*11.5</t>
  </si>
  <si>
    <t xml:space="preserve">  I 28a</t>
  </si>
  <si>
    <t>280*122*8.5*13.7</t>
  </si>
  <si>
    <t xml:space="preserve">  HN 500*200*10*16</t>
  </si>
  <si>
    <t xml:space="preserve">  [24a</t>
  </si>
  <si>
    <t>240*78*7.0*12.0</t>
  </si>
  <si>
    <t xml:space="preserve">  I 28b</t>
  </si>
  <si>
    <t>280*124*10.5*13.7</t>
  </si>
  <si>
    <r>
      <rPr>
        <b/>
        <sz val="12"/>
        <rFont val="宋体"/>
        <charset val="134"/>
      </rPr>
      <t>钢带（包括连轧钢板）</t>
    </r>
    <r>
      <rPr>
        <b/>
        <sz val="12"/>
        <rFont val="Times New Roman"/>
      </rPr>
      <t>GB/T709-2006</t>
    </r>
  </si>
  <si>
    <t xml:space="preserve">  [24b</t>
  </si>
  <si>
    <t>240*80*9.0*12.0</t>
  </si>
  <si>
    <t xml:space="preserve">  I 30a</t>
  </si>
  <si>
    <t>300*126*9.0*14.4</t>
  </si>
  <si>
    <t>±3.5</t>
  </si>
  <si>
    <t>±0.8</t>
  </si>
  <si>
    <t xml:space="preserve">  [24c</t>
  </si>
  <si>
    <t>240*82*11.0*12.0</t>
  </si>
  <si>
    <t xml:space="preserve">  I 30b</t>
  </si>
  <si>
    <t>300*128*11.0*14.4</t>
  </si>
  <si>
    <r>
      <rPr>
        <sz val="10"/>
        <rFont val="宋体"/>
        <charset val="134"/>
      </rPr>
      <t xml:space="preserve">公称厚度
</t>
    </r>
    <r>
      <rPr>
        <sz val="10"/>
        <rFont val="Times New Roman"/>
      </rPr>
      <t>mm</t>
    </r>
  </si>
  <si>
    <r>
      <rPr>
        <sz val="10"/>
        <rFont val="宋体"/>
        <charset val="134"/>
      </rPr>
      <t>在下列宽度时厚度允许偏差（</t>
    </r>
    <r>
      <rPr>
        <sz val="10"/>
        <rFont val="Times New Roman"/>
      </rPr>
      <t>PT.A</t>
    </r>
    <r>
      <rPr>
        <sz val="10"/>
        <rFont val="宋体"/>
        <charset val="134"/>
      </rPr>
      <t>）</t>
    </r>
    <r>
      <rPr>
        <sz val="10"/>
        <rFont val="Times New Roman"/>
      </rPr>
      <t>mm</t>
    </r>
  </si>
  <si>
    <t xml:space="preserve">  [25a</t>
  </si>
  <si>
    <t>250*78*7.0*12.0</t>
  </si>
  <si>
    <t xml:space="preserve">  I 30c</t>
  </si>
  <si>
    <t>300*130*13.0*14.4</t>
  </si>
  <si>
    <t xml:space="preserve">  [25b</t>
  </si>
  <si>
    <t>250*80*9.0*12.0</t>
  </si>
  <si>
    <t xml:space="preserve">  I 32a</t>
  </si>
  <si>
    <t>320*130*9.5*15.0</t>
  </si>
  <si>
    <t>600
～1200</t>
  </si>
  <si>
    <t>&gt;1200
～1500</t>
  </si>
  <si>
    <t>&gt;1500
～1800</t>
  </si>
  <si>
    <t>&gt;1800</t>
  </si>
  <si>
    <t xml:space="preserve">  [25c</t>
  </si>
  <si>
    <t>250*82*11.0*12.0</t>
  </si>
  <si>
    <t xml:space="preserve">  I 32b</t>
  </si>
  <si>
    <t>320*132*11.5*15.0</t>
  </si>
  <si>
    <t xml:space="preserve">  [27a</t>
  </si>
  <si>
    <t>270*82*7.5*12.5</t>
  </si>
  <si>
    <t xml:space="preserve">  I 32c</t>
  </si>
  <si>
    <t>320*134*13.5*15.0</t>
  </si>
  <si>
    <t>0.8～1.5</t>
  </si>
  <si>
    <t>±0.15</t>
  </si>
  <si>
    <t>±0.17</t>
  </si>
  <si>
    <t>-</t>
  </si>
  <si>
    <t xml:space="preserve">  [27b</t>
  </si>
  <si>
    <t>270*84*9.5*12.5</t>
  </si>
  <si>
    <t xml:space="preserve">  I 36a</t>
  </si>
  <si>
    <t>360*136*10.0*15.8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</si>
  <si>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&gt;1.5～2.0</t>
    </r>
  </si>
  <si>
    <t>±0.19</t>
  </si>
  <si>
    <t>±0.21</t>
  </si>
  <si>
    <t xml:space="preserve">  [27c</t>
  </si>
  <si>
    <t>270*86*11.5*12.5</t>
  </si>
  <si>
    <t xml:space="preserve">  I 36b</t>
  </si>
  <si>
    <t>360*138*12.0*15.8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</si>
  <si>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&gt;2.0～2.5</t>
    </r>
  </si>
  <si>
    <t>±0.18</t>
  </si>
  <si>
    <t>±0.23</t>
  </si>
  <si>
    <t>±0.25</t>
  </si>
  <si>
    <t xml:space="preserve">  [28a</t>
  </si>
  <si>
    <t>280*82*7.5*12.5</t>
  </si>
  <si>
    <t xml:space="preserve">  I 36c</t>
  </si>
  <si>
    <t>360*140*14.0*15.8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</si>
  <si>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&gt;2.5～3.0</t>
    </r>
  </si>
  <si>
    <t>±0.20</t>
  </si>
  <si>
    <t>±0.22</t>
  </si>
  <si>
    <t>±0.24</t>
  </si>
  <si>
    <t>±0.26</t>
  </si>
  <si>
    <t xml:space="preserve">  [28b</t>
  </si>
  <si>
    <t>280*84*9.5*12.5</t>
  </si>
  <si>
    <t xml:space="preserve">  I 40a</t>
  </si>
  <si>
    <t>400*142*10.5*16.5</t>
  </si>
  <si>
    <t>±4.0⑦</t>
  </si>
  <si>
    <t>±4.0</t>
  </si>
  <si>
    <t>±0.9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</si>
  <si>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&gt;3.0～4.0</t>
    </r>
  </si>
  <si>
    <t>±0.27</t>
  </si>
  <si>
    <t xml:space="preserve">  [28c</t>
  </si>
  <si>
    <t>280*86*11.5*12.5</t>
  </si>
  <si>
    <t xml:space="preserve">  I 40b</t>
  </si>
  <si>
    <t>400*144*12.5*16.5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</si>
  <si>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&gt;4.0～5.0</t>
    </r>
  </si>
  <si>
    <t>±0.28</t>
  </si>
  <si>
    <t>±0.29</t>
  </si>
  <si>
    <t xml:space="preserve">  [30a</t>
  </si>
  <si>
    <t>300*85*7.5*13.5</t>
  </si>
  <si>
    <t xml:space="preserve">  I 40c</t>
  </si>
  <si>
    <t>400*146*14.5*16.5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</si>
  <si>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&gt;5.0～6.0</t>
    </r>
  </si>
  <si>
    <t>±0.31</t>
  </si>
  <si>
    <t xml:space="preserve">  [30b</t>
  </si>
  <si>
    <t>300*87*9.5*13.5</t>
  </si>
  <si>
    <t xml:space="preserve">  I 45a</t>
  </si>
  <si>
    <t>450*150*11.5*18.0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</si>
  <si>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&gt;6.0～8.0</t>
    </r>
  </si>
  <si>
    <t>±0.30</t>
  </si>
  <si>
    <t>±0.35</t>
  </si>
  <si>
    <t xml:space="preserve">  [30c</t>
  </si>
  <si>
    <t>300*89*11.5*13.5</t>
  </si>
  <si>
    <t xml:space="preserve">  I 45b</t>
  </si>
  <si>
    <t>450*152*13.5*18.0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</si>
  <si>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&gt;8.0～10.0</t>
    </r>
  </si>
  <si>
    <t>±0.32</t>
  </si>
  <si>
    <t>±0.33</t>
  </si>
  <si>
    <t>±0.34</t>
  </si>
  <si>
    <t>±0.40</t>
  </si>
  <si>
    <t xml:space="preserve">  [40a</t>
  </si>
  <si>
    <t>400*100*10.5*18</t>
  </si>
  <si>
    <t>±4.0*±4.0*±0.9①</t>
  </si>
  <si>
    <t xml:space="preserve">  I 45c</t>
  </si>
  <si>
    <t>450*154*15.5*18.0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</si>
  <si>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&gt;10.0～12.5</t>
    </r>
  </si>
  <si>
    <t>±0.36</t>
  </si>
  <si>
    <t>±0.37</t>
  </si>
  <si>
    <t>±0.43</t>
  </si>
  <si>
    <t xml:space="preserve">  [40b</t>
  </si>
  <si>
    <t>400*102*12.5*18</t>
  </si>
  <si>
    <t>工字钢腿平均厚度[(b-d)/4处]的允许偏差为±6%t；腰弯曲挠度不应超过15%腰厚；外形弯曲每米≤2mm，总长弯曲≤总长度的0.2%；工字钢不得有明显扭转。⑧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</si>
  <si>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&gt;12.5～15.0</t>
    </r>
  </si>
  <si>
    <t>±0.38</t>
  </si>
  <si>
    <t>±0.46</t>
  </si>
  <si>
    <t xml:space="preserve">  [40c</t>
  </si>
  <si>
    <t>400*104*14.5*18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</si>
  <si>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&gt;15.0～25.4</t>
    </r>
  </si>
  <si>
    <t>±0.42</t>
  </si>
  <si>
    <t>±0.45</t>
  </si>
  <si>
    <t>±0.50</t>
  </si>
  <si>
    <r>
      <rPr>
        <b/>
        <sz val="12"/>
        <rFont val="宋体"/>
        <charset val="134"/>
      </rPr>
      <t>等边角钢</t>
    </r>
    <r>
      <rPr>
        <b/>
        <sz val="12"/>
        <rFont val="Times New Roman"/>
      </rPr>
      <t xml:space="preserve"> </t>
    </r>
    <r>
      <rPr>
        <sz val="12"/>
        <rFont val="宋体"/>
        <charset val="134"/>
      </rPr>
      <t>允差</t>
    </r>
    <r>
      <rPr>
        <sz val="12"/>
        <rFont val="Times New Roman"/>
      </rPr>
      <t>GB/T 706-2008</t>
    </r>
  </si>
  <si>
    <t>规定最小屈服强度≥345MPa的钢带，厚度偏差允许比该表规定值增加10%</t>
  </si>
  <si>
    <r>
      <rPr>
        <b/>
        <sz val="12"/>
        <rFont val="宋体"/>
        <charset val="134"/>
      </rPr>
      <t>不等边角钢</t>
    </r>
    <r>
      <rPr>
        <b/>
        <sz val="12"/>
        <rFont val="Times New Roman"/>
      </rPr>
      <t xml:space="preserve"> </t>
    </r>
    <r>
      <rPr>
        <sz val="12"/>
        <rFont val="宋体"/>
        <charset val="134"/>
      </rPr>
      <t>允许偏差</t>
    </r>
    <r>
      <rPr>
        <sz val="12"/>
        <rFont val="Times New Roman"/>
      </rPr>
      <t>GB/T 706-2008</t>
    </r>
  </si>
  <si>
    <r>
      <rPr>
        <b/>
        <sz val="12"/>
        <rFont val="宋体"/>
        <charset val="134"/>
      </rPr>
      <t>冷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轧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钢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板</t>
    </r>
    <r>
      <rPr>
        <b/>
        <sz val="12"/>
        <rFont val="Times New Roman"/>
      </rPr>
      <t>.</t>
    </r>
    <r>
      <rPr>
        <b/>
        <sz val="12"/>
        <rFont val="宋体"/>
        <charset val="134"/>
      </rPr>
      <t>钢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带
厚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度</t>
    </r>
    <r>
      <rPr>
        <sz val="12"/>
        <rFont val="宋体"/>
        <charset val="134"/>
      </rPr>
      <t>允许偏差</t>
    </r>
    <r>
      <rPr>
        <sz val="12"/>
        <rFont val="Times New Roman"/>
      </rPr>
      <t>GB/T708-2006</t>
    </r>
  </si>
  <si>
    <r>
      <rPr>
        <b/>
        <sz val="12"/>
        <rFont val="宋体"/>
        <charset val="134"/>
      </rPr>
      <t>热轧扁钢截面尺寸</t>
    </r>
    <r>
      <rPr>
        <sz val="12"/>
        <rFont val="宋体"/>
        <charset val="134"/>
      </rPr>
      <t>允许偏差</t>
    </r>
    <r>
      <rPr>
        <sz val="12"/>
        <rFont val="Times New Roman"/>
      </rPr>
      <t xml:space="preserve"> 
  GB 702-2008</t>
    </r>
    <r>
      <rPr>
        <sz val="12"/>
        <rFont val="宋体"/>
        <charset val="134"/>
      </rPr>
      <t>（第</t>
    </r>
    <r>
      <rPr>
        <sz val="12"/>
        <rFont val="Times New Roman"/>
      </rPr>
      <t>2</t>
    </r>
    <r>
      <rPr>
        <sz val="12"/>
        <rFont val="宋体"/>
        <charset val="134"/>
      </rPr>
      <t>组）⑨</t>
    </r>
  </si>
  <si>
    <r>
      <rPr>
        <sz val="10"/>
        <rFont val="宋体"/>
        <charset val="134"/>
      </rPr>
      <t>型号尺寸
（∠</t>
    </r>
    <r>
      <rPr>
        <sz val="10"/>
        <rFont val="Times New Roman"/>
      </rPr>
      <t>b*b*d</t>
    </r>
    <r>
      <rPr>
        <sz val="10"/>
        <rFont val="宋体"/>
        <charset val="134"/>
      </rPr>
      <t>）</t>
    </r>
  </si>
  <si>
    <t>允许偏差mm</t>
  </si>
  <si>
    <t>边宽度b</t>
  </si>
  <si>
    <t>边厚度d</t>
  </si>
  <si>
    <r>
      <rPr>
        <sz val="10"/>
        <rFont val="宋体"/>
        <charset val="134"/>
      </rPr>
      <t>型号尺寸
（∠</t>
    </r>
    <r>
      <rPr>
        <sz val="10"/>
        <rFont val="Times New Roman"/>
      </rPr>
      <t>B*b*d</t>
    </r>
    <r>
      <rPr>
        <sz val="10"/>
        <rFont val="宋体"/>
        <charset val="134"/>
      </rPr>
      <t>）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</si>
  <si>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∠25*25*3</t>
    </r>
  </si>
  <si>
    <r>
      <rPr>
        <sz val="10"/>
        <rFont val="宋体"/>
        <charset val="134"/>
      </rPr>
      <t>±</t>
    </r>
    <r>
      <rPr>
        <sz val="10"/>
        <rFont val="Times New Roman"/>
      </rPr>
      <t>0.8</t>
    </r>
  </si>
  <si>
    <r>
      <rPr>
        <sz val="10"/>
        <rFont val="宋体"/>
        <charset val="134"/>
      </rPr>
      <t>长边宽</t>
    </r>
    <r>
      <rPr>
        <sz val="10"/>
        <rFont val="Times New Roman"/>
      </rPr>
      <t>B</t>
    </r>
  </si>
  <si>
    <r>
      <rPr>
        <sz val="10"/>
        <rFont val="宋体"/>
        <charset val="134"/>
      </rPr>
      <t>短边宽</t>
    </r>
    <r>
      <rPr>
        <sz val="10"/>
        <rFont val="Times New Roman"/>
      </rPr>
      <t>b</t>
    </r>
  </si>
  <si>
    <r>
      <rPr>
        <sz val="10"/>
        <rFont val="宋体"/>
        <charset val="134"/>
      </rPr>
      <t>边厚</t>
    </r>
    <r>
      <rPr>
        <sz val="10"/>
        <rFont val="Times New Roman"/>
      </rPr>
      <t>d</t>
    </r>
  </si>
  <si>
    <r>
      <rPr>
        <sz val="10"/>
        <rFont val="宋体"/>
        <charset val="134"/>
      </rPr>
      <t>厚度允许偏差</t>
    </r>
    <r>
      <rPr>
        <sz val="10"/>
        <rFont val="Times New Roman"/>
      </rPr>
      <t>(PT.A)</t>
    </r>
  </si>
  <si>
    <r>
      <rPr>
        <sz val="10"/>
        <rFont val="宋体"/>
        <charset val="134"/>
      </rPr>
      <t>宽度</t>
    </r>
    <r>
      <rPr>
        <sz val="10"/>
        <rFont val="Times New Roman"/>
      </rPr>
      <t>mm</t>
    </r>
  </si>
  <si>
    <r>
      <rPr>
        <sz val="10"/>
        <rFont val="宋体"/>
        <charset val="134"/>
      </rPr>
      <t>厚度</t>
    </r>
    <r>
      <rPr>
        <sz val="10"/>
        <rFont val="Times New Roman"/>
      </rPr>
      <t>mm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</si>
  <si>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∠25*25*4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</si>
  <si>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63</t>
    </r>
    <r>
      <rPr>
        <sz val="10"/>
        <rFont val="宋体"/>
        <charset val="134"/>
      </rPr>
      <t>*40*5</t>
    </r>
  </si>
  <si>
    <r>
      <rPr>
        <sz val="10"/>
        <rFont val="宋体"/>
        <charset val="134"/>
      </rPr>
      <t>±</t>
    </r>
    <r>
      <rPr>
        <sz val="10"/>
        <rFont val="Times New Roman"/>
      </rPr>
      <t>1.5</t>
    </r>
  </si>
  <si>
    <r>
      <rPr>
        <sz val="10"/>
        <rFont val="宋体"/>
        <charset val="134"/>
      </rPr>
      <t>±</t>
    </r>
    <r>
      <rPr>
        <sz val="10"/>
        <rFont val="Times New Roman"/>
      </rPr>
      <t>0.6</t>
    </r>
  </si>
  <si>
    <r>
      <rPr>
        <sz val="10"/>
        <rFont val="宋体"/>
        <charset val="134"/>
      </rPr>
      <t>公称宽度</t>
    </r>
    <r>
      <rPr>
        <sz val="10"/>
        <rFont val="Times New Roman"/>
      </rPr>
      <t>mm</t>
    </r>
  </si>
  <si>
    <t>尺寸</t>
  </si>
  <si>
    <t>允许偏
差(普)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</si>
  <si>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∠30*30*3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</si>
  <si>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75</t>
    </r>
    <r>
      <rPr>
        <sz val="10"/>
        <rFont val="宋体"/>
        <charset val="134"/>
      </rPr>
      <t>*50*6</t>
    </r>
  </si>
  <si>
    <t>≤1200</t>
  </si>
  <si>
    <t>＞1200
~1500</t>
  </si>
  <si>
    <r>
      <rPr>
        <sz val="10"/>
        <rFont val="宋体"/>
        <charset val="134"/>
      </rPr>
      <t>＞</t>
    </r>
    <r>
      <rPr>
        <sz val="10"/>
        <rFont val="Times New Roman"/>
      </rPr>
      <t>1500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</si>
  <si>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∠30*30*4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</si>
  <si>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75</t>
    </r>
    <r>
      <rPr>
        <sz val="10"/>
        <rFont val="宋体"/>
        <charset val="134"/>
      </rPr>
      <t>*50*8</t>
    </r>
  </si>
  <si>
    <t>10~50</t>
  </si>
  <si>
    <t>+0.5
-1.0</t>
  </si>
  <si>
    <t>3~16</t>
  </si>
  <si>
    <t>+0.2
-0.4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</si>
  <si>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∠40*40*3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</si>
  <si>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90</t>
    </r>
    <r>
      <rPr>
        <sz val="10"/>
        <rFont val="宋体"/>
        <charset val="134"/>
      </rPr>
      <t>*56*6</t>
    </r>
  </si>
  <si>
    <r>
      <rPr>
        <sz val="10"/>
        <rFont val="宋体"/>
        <charset val="134"/>
      </rPr>
      <t>≤</t>
    </r>
    <r>
      <rPr>
        <sz val="10"/>
        <rFont val="Times New Roman"/>
      </rPr>
      <t>0.40</t>
    </r>
  </si>
  <si>
    <r>
      <rPr>
        <sz val="10"/>
        <rFont val="宋体"/>
        <charset val="134"/>
      </rPr>
      <t>±</t>
    </r>
    <r>
      <rPr>
        <sz val="10"/>
        <rFont val="Times New Roman"/>
      </rPr>
      <t>0.04</t>
    </r>
  </si>
  <si>
    <r>
      <rPr>
        <sz val="10"/>
        <rFont val="宋体"/>
        <charset val="134"/>
      </rPr>
      <t>±</t>
    </r>
    <r>
      <rPr>
        <sz val="10"/>
        <rFont val="Times New Roman"/>
      </rPr>
      <t>0.05</t>
    </r>
  </si>
  <si>
    <r>
      <rPr>
        <sz val="10"/>
        <rFont val="宋体"/>
        <charset val="134"/>
      </rPr>
      <t>±</t>
    </r>
    <r>
      <rPr>
        <sz val="10"/>
        <rFont val="Times New Roman"/>
      </rPr>
      <t>0.06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</si>
  <si>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∠40*40*4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</si>
  <si>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90</t>
    </r>
    <r>
      <rPr>
        <sz val="10"/>
        <rFont val="宋体"/>
        <charset val="134"/>
      </rPr>
      <t>*56*7</t>
    </r>
  </si>
  <si>
    <r>
      <rPr>
        <sz val="10"/>
        <rFont val="Times New Roman"/>
      </rPr>
      <t xml:space="preserve">   </t>
    </r>
    <r>
      <rPr>
        <sz val="10"/>
        <rFont val="宋体"/>
        <charset val="134"/>
      </rPr>
      <t>＞</t>
    </r>
    <r>
      <rPr>
        <sz val="10"/>
        <rFont val="Times New Roman"/>
      </rPr>
      <t>0.40~0.60</t>
    </r>
  </si>
  <si>
    <r>
      <rPr>
        <sz val="10"/>
        <rFont val="宋体"/>
        <charset val="134"/>
      </rPr>
      <t>±</t>
    </r>
    <r>
      <rPr>
        <sz val="10"/>
        <rFont val="Times New Roman"/>
      </rPr>
      <t>0.07</t>
    </r>
  </si>
  <si>
    <t>&gt;50~75</t>
  </si>
  <si>
    <t>+0.6
-1.3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</si>
  <si>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∠40*40*5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</si>
  <si>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90</t>
    </r>
    <r>
      <rPr>
        <sz val="10"/>
        <rFont val="宋体"/>
        <charset val="134"/>
      </rPr>
      <t>*56*8</t>
    </r>
  </si>
  <si>
    <r>
      <rPr>
        <sz val="10"/>
        <rFont val="Times New Roman"/>
      </rPr>
      <t xml:space="preserve">   </t>
    </r>
    <r>
      <rPr>
        <sz val="10"/>
        <rFont val="宋体"/>
        <charset val="134"/>
      </rPr>
      <t>＞</t>
    </r>
    <r>
      <rPr>
        <sz val="10"/>
        <rFont val="Times New Roman"/>
      </rPr>
      <t>0.60~0.80</t>
    </r>
  </si>
  <si>
    <r>
      <rPr>
        <sz val="10"/>
        <rFont val="宋体"/>
        <charset val="134"/>
      </rPr>
      <t>±</t>
    </r>
    <r>
      <rPr>
        <sz val="10"/>
        <rFont val="Times New Roman"/>
      </rPr>
      <t>0.08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</si>
  <si>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50</t>
    </r>
    <r>
      <rPr>
        <sz val="10"/>
        <rFont val="宋体"/>
        <charset val="134"/>
      </rPr>
      <t>*50*5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</si>
  <si>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100</t>
    </r>
    <r>
      <rPr>
        <sz val="10"/>
        <rFont val="宋体"/>
        <charset val="134"/>
      </rPr>
      <t>*63*7</t>
    </r>
  </si>
  <si>
    <r>
      <rPr>
        <sz val="10"/>
        <rFont val="宋体"/>
        <charset val="134"/>
      </rPr>
      <t>±</t>
    </r>
    <r>
      <rPr>
        <sz val="10"/>
        <rFont val="Times New Roman"/>
      </rPr>
      <t>2.0</t>
    </r>
  </si>
  <si>
    <r>
      <rPr>
        <sz val="10"/>
        <rFont val="宋体"/>
        <charset val="134"/>
      </rPr>
      <t>±</t>
    </r>
    <r>
      <rPr>
        <sz val="10"/>
        <rFont val="Times New Roman"/>
      </rPr>
      <t>0.7</t>
    </r>
  </si>
  <si>
    <r>
      <rPr>
        <sz val="10"/>
        <rFont val="Times New Roman"/>
      </rPr>
      <t xml:space="preserve">   </t>
    </r>
    <r>
      <rPr>
        <sz val="10"/>
        <rFont val="宋体"/>
        <charset val="134"/>
      </rPr>
      <t>＞</t>
    </r>
    <r>
      <rPr>
        <sz val="10"/>
        <rFont val="Times New Roman"/>
      </rPr>
      <t>0.80~1.00</t>
    </r>
  </si>
  <si>
    <r>
      <rPr>
        <sz val="10"/>
        <rFont val="宋体"/>
        <charset val="134"/>
      </rPr>
      <t>±</t>
    </r>
    <r>
      <rPr>
        <sz val="10"/>
        <rFont val="Times New Roman"/>
      </rPr>
      <t>0.09</t>
    </r>
  </si>
  <si>
    <t>&gt;75~100</t>
  </si>
  <si>
    <t>+0.9
-1.8</t>
  </si>
  <si>
    <t>&gt;16~60</t>
  </si>
  <si>
    <t>+1.0%
-2.5%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</si>
  <si>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63</t>
    </r>
    <r>
      <rPr>
        <sz val="10"/>
        <rFont val="宋体"/>
        <charset val="134"/>
      </rPr>
      <t>*63*6</t>
    </r>
  </si>
  <si>
    <r>
      <rPr>
        <sz val="10"/>
        <rFont val="宋体"/>
        <charset val="134"/>
      </rPr>
      <t>±</t>
    </r>
    <r>
      <rPr>
        <sz val="10"/>
        <rFont val="Times New Roman"/>
      </rPr>
      <t>1.2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</si>
  <si>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100</t>
    </r>
    <r>
      <rPr>
        <sz val="10"/>
        <rFont val="宋体"/>
        <charset val="134"/>
      </rPr>
      <t>*63*8</t>
    </r>
  </si>
  <si>
    <r>
      <rPr>
        <sz val="10"/>
        <rFont val="Times New Roman"/>
      </rPr>
      <t xml:space="preserve">   </t>
    </r>
    <r>
      <rPr>
        <sz val="10"/>
        <rFont val="宋体"/>
        <charset val="134"/>
      </rPr>
      <t>＞</t>
    </r>
    <r>
      <rPr>
        <sz val="10"/>
        <rFont val="Times New Roman"/>
      </rPr>
      <t>1.00~1.20</t>
    </r>
  </si>
  <si>
    <r>
      <rPr>
        <sz val="10"/>
        <rFont val="宋体"/>
        <charset val="134"/>
      </rPr>
      <t>±</t>
    </r>
    <r>
      <rPr>
        <sz val="10"/>
        <rFont val="Times New Roman"/>
      </rPr>
      <t>0.10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</si>
  <si>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63</t>
    </r>
    <r>
      <rPr>
        <sz val="10"/>
        <rFont val="宋体"/>
        <charset val="134"/>
      </rPr>
      <t>*63*8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</si>
  <si>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100</t>
    </r>
    <r>
      <rPr>
        <sz val="10"/>
        <rFont val="宋体"/>
        <charset val="134"/>
      </rPr>
      <t>*80*8</t>
    </r>
  </si>
  <si>
    <r>
      <rPr>
        <sz val="10"/>
        <rFont val="Times New Roman"/>
      </rPr>
      <t xml:space="preserve">   </t>
    </r>
    <r>
      <rPr>
        <sz val="10"/>
        <rFont val="宋体"/>
        <charset val="134"/>
      </rPr>
      <t>＞</t>
    </r>
    <r>
      <rPr>
        <sz val="10"/>
        <rFont val="Times New Roman"/>
      </rPr>
      <t>1.20~1.60</t>
    </r>
  </si>
  <si>
    <r>
      <rPr>
        <sz val="10"/>
        <rFont val="宋体"/>
        <charset val="134"/>
      </rPr>
      <t>±</t>
    </r>
    <r>
      <rPr>
        <sz val="10"/>
        <rFont val="Times New Roman"/>
      </rPr>
      <t>0.11</t>
    </r>
  </si>
  <si>
    <t>&gt;100~150</t>
  </si>
  <si>
    <t>+1.0%
-2.0%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</si>
  <si>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70</t>
    </r>
    <r>
      <rPr>
        <sz val="10"/>
        <rFont val="宋体"/>
        <charset val="134"/>
      </rPr>
      <t>*70*6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</si>
  <si>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125</t>
    </r>
    <r>
      <rPr>
        <sz val="10"/>
        <rFont val="宋体"/>
        <charset val="134"/>
      </rPr>
      <t>*80*7</t>
    </r>
  </si>
  <si>
    <r>
      <rPr>
        <sz val="10"/>
        <rFont val="Times New Roman"/>
      </rPr>
      <t xml:space="preserve">   </t>
    </r>
    <r>
      <rPr>
        <sz val="10"/>
        <rFont val="宋体"/>
        <charset val="134"/>
      </rPr>
      <t>＞</t>
    </r>
    <r>
      <rPr>
        <sz val="10"/>
        <rFont val="Times New Roman"/>
      </rPr>
      <t>1.60~2.00</t>
    </r>
  </si>
  <si>
    <r>
      <rPr>
        <sz val="10"/>
        <rFont val="宋体"/>
        <charset val="134"/>
      </rPr>
      <t>±</t>
    </r>
    <r>
      <rPr>
        <sz val="10"/>
        <rFont val="Times New Roman"/>
      </rPr>
      <t>0.12</t>
    </r>
  </si>
  <si>
    <r>
      <rPr>
        <sz val="10"/>
        <rFont val="宋体"/>
        <charset val="134"/>
      </rPr>
      <t>±</t>
    </r>
    <r>
      <rPr>
        <sz val="10"/>
        <rFont val="Times New Roman"/>
      </rPr>
      <t>0.13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</si>
  <si>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70</t>
    </r>
    <r>
      <rPr>
        <sz val="10"/>
        <rFont val="宋体"/>
        <charset val="134"/>
      </rPr>
      <t>*70*7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</si>
  <si>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125</t>
    </r>
    <r>
      <rPr>
        <sz val="10"/>
        <rFont val="宋体"/>
        <charset val="134"/>
      </rPr>
      <t>*80*8</t>
    </r>
  </si>
  <si>
    <r>
      <rPr>
        <sz val="10"/>
        <rFont val="Times New Roman"/>
      </rPr>
      <t xml:space="preserve">   </t>
    </r>
    <r>
      <rPr>
        <sz val="10"/>
        <rFont val="宋体"/>
        <charset val="134"/>
      </rPr>
      <t>＞</t>
    </r>
    <r>
      <rPr>
        <sz val="10"/>
        <rFont val="Times New Roman"/>
      </rPr>
      <t>2.00~2.50</t>
    </r>
  </si>
  <si>
    <r>
      <rPr>
        <sz val="10"/>
        <rFont val="宋体"/>
        <charset val="134"/>
      </rPr>
      <t>±</t>
    </r>
    <r>
      <rPr>
        <sz val="10"/>
        <rFont val="Times New Roman"/>
      </rPr>
      <t>0.14</t>
    </r>
  </si>
  <si>
    <r>
      <rPr>
        <sz val="10"/>
        <rFont val="宋体"/>
        <charset val="134"/>
      </rPr>
      <t>±</t>
    </r>
    <r>
      <rPr>
        <sz val="10"/>
        <rFont val="Times New Roman"/>
      </rPr>
      <t>0.15</t>
    </r>
  </si>
  <si>
    <r>
      <rPr>
        <sz val="10"/>
        <rFont val="宋体"/>
        <charset val="134"/>
      </rPr>
      <t>注：同一截面上任意两点测量的厚度差不得大于厚度公差的</t>
    </r>
    <r>
      <rPr>
        <sz val="10"/>
        <rFont val="Times New Roman"/>
      </rPr>
      <t>50%.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</si>
  <si>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70</t>
    </r>
    <r>
      <rPr>
        <sz val="10"/>
        <rFont val="宋体"/>
        <charset val="134"/>
      </rPr>
      <t>*70*8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</si>
  <si>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125</t>
    </r>
    <r>
      <rPr>
        <sz val="10"/>
        <rFont val="宋体"/>
        <charset val="134"/>
      </rPr>
      <t>*80*10</t>
    </r>
  </si>
  <si>
    <r>
      <rPr>
        <sz val="10"/>
        <rFont val="Times New Roman"/>
      </rPr>
      <t xml:space="preserve">   </t>
    </r>
    <r>
      <rPr>
        <sz val="10"/>
        <rFont val="宋体"/>
        <charset val="134"/>
      </rPr>
      <t>＞</t>
    </r>
    <r>
      <rPr>
        <sz val="10"/>
        <rFont val="Times New Roman"/>
      </rPr>
      <t>2.50~3.00</t>
    </r>
  </si>
  <si>
    <r>
      <rPr>
        <sz val="10"/>
        <rFont val="宋体"/>
        <charset val="134"/>
      </rPr>
      <t>±</t>
    </r>
    <r>
      <rPr>
        <sz val="10"/>
        <rFont val="Times New Roman"/>
      </rPr>
      <t>0.16</t>
    </r>
  </si>
  <si>
    <r>
      <rPr>
        <sz val="10"/>
        <rFont val="宋体"/>
        <charset val="134"/>
      </rPr>
      <t>±</t>
    </r>
    <r>
      <rPr>
        <sz val="10"/>
        <rFont val="Times New Roman"/>
      </rPr>
      <t>0.17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</si>
  <si>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75</t>
    </r>
    <r>
      <rPr>
        <sz val="10"/>
        <rFont val="宋体"/>
        <charset val="134"/>
      </rPr>
      <t>*75*6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</si>
  <si>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140</t>
    </r>
    <r>
      <rPr>
        <sz val="10"/>
        <rFont val="宋体"/>
        <charset val="134"/>
      </rPr>
      <t>*90*8</t>
    </r>
  </si>
  <si>
    <r>
      <rPr>
        <sz val="10"/>
        <rFont val="Times New Roman"/>
      </rPr>
      <t xml:space="preserve">   </t>
    </r>
    <r>
      <rPr>
        <sz val="10"/>
        <rFont val="宋体"/>
        <charset val="134"/>
      </rPr>
      <t>＞</t>
    </r>
    <r>
      <rPr>
        <sz val="10"/>
        <rFont val="Times New Roman"/>
      </rPr>
      <t>3.00~4.0</t>
    </r>
  </si>
  <si>
    <r>
      <rPr>
        <sz val="10"/>
        <rFont val="宋体"/>
        <charset val="134"/>
      </rPr>
      <t>±</t>
    </r>
    <r>
      <rPr>
        <sz val="10"/>
        <rFont val="Times New Roman"/>
      </rPr>
      <t>0.19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</si>
  <si>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75</t>
    </r>
    <r>
      <rPr>
        <sz val="10"/>
        <rFont val="宋体"/>
        <charset val="134"/>
      </rPr>
      <t>*75*7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</si>
  <si>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140</t>
    </r>
    <r>
      <rPr>
        <sz val="10"/>
        <rFont val="宋体"/>
        <charset val="134"/>
      </rPr>
      <t>*90*10</t>
    </r>
  </si>
  <si>
    <r>
      <rPr>
        <sz val="10"/>
        <rFont val="宋体"/>
        <charset val="134"/>
      </rPr>
      <t>最小屈服强度小于</t>
    </r>
    <r>
      <rPr>
        <sz val="10"/>
        <rFont val="Times New Roman"/>
      </rPr>
      <t>280MPa</t>
    </r>
    <r>
      <rPr>
        <sz val="10"/>
        <rFont val="宋体"/>
        <charset val="134"/>
      </rPr>
      <t>的厚度允许偏差应符合该表规定值；最小屈服强度为</t>
    </r>
    <r>
      <rPr>
        <sz val="10"/>
        <rFont val="Times New Roman"/>
      </rPr>
      <t>280MPa~</t>
    </r>
    <r>
      <rPr>
        <sz val="10"/>
        <rFont val="宋体"/>
        <charset val="134"/>
      </rPr>
      <t>＜</t>
    </r>
    <r>
      <rPr>
        <sz val="10"/>
        <rFont val="Times New Roman"/>
      </rPr>
      <t>360MPa</t>
    </r>
    <r>
      <rPr>
        <sz val="10"/>
        <rFont val="宋体"/>
        <charset val="134"/>
      </rPr>
      <t>的厚度允许偏差比该表规定值增加</t>
    </r>
    <r>
      <rPr>
        <sz val="10"/>
        <rFont val="Times New Roman"/>
      </rPr>
      <t>20%</t>
    </r>
    <r>
      <rPr>
        <sz val="10"/>
        <rFont val="宋体"/>
        <charset val="134"/>
      </rPr>
      <t>；最小屈服强度为不小于</t>
    </r>
    <r>
      <rPr>
        <sz val="10"/>
        <rFont val="Times New Roman"/>
      </rPr>
      <t>360MPa</t>
    </r>
    <r>
      <rPr>
        <sz val="10"/>
        <rFont val="宋体"/>
        <charset val="134"/>
      </rPr>
      <t>的厚度允许偏差比该表规定值增加</t>
    </r>
    <r>
      <rPr>
        <sz val="10"/>
        <rFont val="Times New Roman"/>
      </rPr>
      <t>40%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</si>
  <si>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75</t>
    </r>
    <r>
      <rPr>
        <sz val="10"/>
        <rFont val="宋体"/>
        <charset val="134"/>
      </rPr>
      <t>*75*8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</si>
  <si>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140</t>
    </r>
    <r>
      <rPr>
        <sz val="10"/>
        <rFont val="宋体"/>
        <charset val="134"/>
      </rPr>
      <t>*90*12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</si>
  <si>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80</t>
    </r>
    <r>
      <rPr>
        <sz val="10"/>
        <rFont val="宋体"/>
        <charset val="134"/>
      </rPr>
      <t>*80*6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</si>
  <si>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160</t>
    </r>
    <r>
      <rPr>
        <sz val="10"/>
        <rFont val="宋体"/>
        <charset val="134"/>
      </rPr>
      <t>*100*10</t>
    </r>
  </si>
  <si>
    <r>
      <rPr>
        <sz val="10"/>
        <rFont val="宋体"/>
        <charset val="134"/>
      </rPr>
      <t>±</t>
    </r>
    <r>
      <rPr>
        <sz val="10"/>
        <rFont val="Times New Roman"/>
      </rPr>
      <t>2.5</t>
    </r>
  </si>
  <si>
    <r>
      <rPr>
        <sz val="10"/>
        <rFont val="宋体"/>
        <charset val="134"/>
      </rPr>
      <t>±</t>
    </r>
    <r>
      <rPr>
        <sz val="10"/>
        <rFont val="Times New Roman"/>
      </rPr>
      <t>1.0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</si>
  <si>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80</t>
    </r>
    <r>
      <rPr>
        <sz val="10"/>
        <rFont val="宋体"/>
        <charset val="134"/>
      </rPr>
      <t>*80*7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</si>
  <si>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160</t>
    </r>
    <r>
      <rPr>
        <sz val="10"/>
        <rFont val="宋体"/>
        <charset val="134"/>
      </rPr>
      <t>*100*12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</si>
  <si>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80</t>
    </r>
    <r>
      <rPr>
        <sz val="10"/>
        <rFont val="宋体"/>
        <charset val="134"/>
      </rPr>
      <t>*80*8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</si>
  <si>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180</t>
    </r>
    <r>
      <rPr>
        <sz val="10"/>
        <rFont val="宋体"/>
        <charset val="134"/>
      </rPr>
      <t>*110*10</t>
    </r>
  </si>
  <si>
    <r>
      <rPr>
        <b/>
        <sz val="12"/>
        <rFont val="宋体"/>
        <charset val="134"/>
      </rPr>
      <t>低压流体输送用焊接钢管的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外径、壁厚</t>
    </r>
    <r>
      <rPr>
        <sz val="12"/>
        <rFont val="宋体"/>
        <charset val="134"/>
      </rPr>
      <t>允许偏差</t>
    </r>
    <r>
      <rPr>
        <sz val="12"/>
        <rFont val="Times New Roman"/>
      </rPr>
      <t xml:space="preserve">  GB/T3091-2008</t>
    </r>
    <r>
      <rPr>
        <sz val="12"/>
        <rFont val="宋体"/>
        <charset val="134"/>
      </rPr>
      <t>⑤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</si>
  <si>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80</t>
    </r>
    <r>
      <rPr>
        <sz val="10"/>
        <rFont val="宋体"/>
        <charset val="134"/>
      </rPr>
      <t>*80*10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</si>
  <si>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200</t>
    </r>
    <r>
      <rPr>
        <sz val="10"/>
        <rFont val="宋体"/>
        <charset val="134"/>
      </rPr>
      <t>*125*12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</si>
  <si>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90</t>
    </r>
    <r>
      <rPr>
        <sz val="10"/>
        <rFont val="宋体"/>
        <charset val="134"/>
      </rPr>
      <t>*90*8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</si>
  <si>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200</t>
    </r>
    <r>
      <rPr>
        <sz val="10"/>
        <rFont val="宋体"/>
        <charset val="134"/>
      </rPr>
      <t>*125*14</t>
    </r>
  </si>
  <si>
    <t>公称口径(近似内径)</t>
  </si>
  <si>
    <t>外径(D)</t>
  </si>
  <si>
    <t>普通钢管</t>
  </si>
  <si>
    <t>加厚钢管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</si>
  <si>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90</t>
    </r>
    <r>
      <rPr>
        <sz val="10"/>
        <rFont val="宋体"/>
        <charset val="134"/>
      </rPr>
      <t>*90*10</t>
    </r>
  </si>
  <si>
    <r>
      <rPr>
        <sz val="10"/>
        <rFont val="宋体"/>
        <charset val="134"/>
      </rPr>
      <t>不等边角钢每米弯曲≤</t>
    </r>
    <r>
      <rPr>
        <b/>
        <sz val="10"/>
        <rFont val="Times New Roman"/>
      </rPr>
      <t>3mm</t>
    </r>
    <r>
      <rPr>
        <sz val="10"/>
        <rFont val="Times New Roman"/>
      </rPr>
      <t>,6.3/4</t>
    </r>
    <r>
      <rPr>
        <sz val="10"/>
        <rFont val="宋体"/>
        <charset val="134"/>
      </rPr>
      <t>号以上总弯曲≤总长度的</t>
    </r>
    <r>
      <rPr>
        <b/>
        <sz val="10"/>
        <rFont val="Times New Roman"/>
      </rPr>
      <t>0.30%</t>
    </r>
    <r>
      <rPr>
        <sz val="10"/>
        <rFont val="Times New Roman"/>
      </rPr>
      <t>,</t>
    </r>
    <r>
      <rPr>
        <sz val="10"/>
        <rFont val="宋体"/>
        <charset val="134"/>
      </rPr>
      <t>不等边角钢不得有明显扭转。③</t>
    </r>
  </si>
  <si>
    <t>mm</t>
  </si>
  <si>
    <t>in</t>
  </si>
  <si>
    <t>公称尺
寸/mm</t>
  </si>
  <si>
    <t>允许偏差</t>
  </si>
  <si>
    <t>壁厚t</t>
  </si>
  <si>
    <t>理论质
量(kg/m)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</si>
  <si>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100</t>
    </r>
    <r>
      <rPr>
        <sz val="10"/>
        <rFont val="宋体"/>
        <charset val="134"/>
      </rPr>
      <t>*100*6</t>
    </r>
  </si>
  <si>
    <r>
      <rPr>
        <sz val="10"/>
        <rFont val="宋体"/>
        <charset val="134"/>
      </rPr>
      <t>±</t>
    </r>
    <r>
      <rPr>
        <sz val="10"/>
        <rFont val="Times New Roman"/>
      </rPr>
      <t>1.8</t>
    </r>
  </si>
  <si>
    <t>允许
偏差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</si>
  <si>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100</t>
    </r>
    <r>
      <rPr>
        <sz val="10"/>
        <rFont val="宋体"/>
        <charset val="134"/>
      </rPr>
      <t>*100*7</t>
    </r>
  </si>
  <si>
    <r>
      <rPr>
        <b/>
        <sz val="12"/>
        <rFont val="宋体"/>
        <charset val="134"/>
      </rPr>
      <t>热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轧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钢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板</t>
    </r>
    <r>
      <rPr>
        <sz val="12"/>
        <rFont val="宋体"/>
        <charset val="134"/>
      </rPr>
      <t>允许偏差</t>
    </r>
    <r>
      <rPr>
        <sz val="12"/>
        <rFont val="Times New Roman"/>
      </rPr>
      <t>GB /T709-2006</t>
    </r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</si>
  <si>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100</t>
    </r>
    <r>
      <rPr>
        <sz val="10"/>
        <rFont val="宋体"/>
        <charset val="134"/>
      </rPr>
      <t>*100*8</t>
    </r>
  </si>
  <si>
    <t>DN6</t>
  </si>
  <si>
    <t xml:space="preserve">  1/8"</t>
  </si>
  <si>
    <t>φ10.2</t>
  </si>
  <si>
    <t xml:space="preserve">                                                                                                                                                                               ±0.50
mm</t>
  </si>
  <si>
    <t>2.0</t>
  </si>
  <si>
    <t>                                                                                                                                                                                       
±10%t</t>
  </si>
  <si>
    <t>                                                                                                                                            
±10%t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</si>
  <si>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100</t>
    </r>
    <r>
      <rPr>
        <sz val="10"/>
        <rFont val="宋体"/>
        <charset val="134"/>
      </rPr>
      <t>*100*10</t>
    </r>
  </si>
  <si>
    <r>
      <rPr>
        <sz val="10"/>
        <rFont val="宋体"/>
        <charset val="134"/>
      </rPr>
      <t>在下列宽度时厚度允许偏差</t>
    </r>
    <r>
      <rPr>
        <sz val="10"/>
        <rFont val="Times New Roman"/>
      </rPr>
      <t>mm</t>
    </r>
    <r>
      <rPr>
        <sz val="10"/>
        <rFont val="宋体"/>
        <charset val="134"/>
      </rPr>
      <t>（</t>
    </r>
    <r>
      <rPr>
        <sz val="10"/>
        <rFont val="Times New Roman"/>
      </rPr>
      <t>N</t>
    </r>
    <r>
      <rPr>
        <sz val="10"/>
        <rFont val="宋体"/>
        <charset val="134"/>
      </rPr>
      <t>类）</t>
    </r>
  </si>
  <si>
    <t>DN8</t>
  </si>
  <si>
    <t xml:space="preserve">  1/4"</t>
  </si>
  <si>
    <t>φ13.5</t>
  </si>
  <si>
    <t>2.5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</si>
  <si>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100</t>
    </r>
    <r>
      <rPr>
        <sz val="10"/>
        <rFont val="宋体"/>
        <charset val="134"/>
      </rPr>
      <t>*100*12</t>
    </r>
  </si>
  <si>
    <t>≤1500</t>
  </si>
  <si>
    <t>&gt;1500
～2500</t>
  </si>
  <si>
    <t>&gt;2500
～4000</t>
  </si>
  <si>
    <t>&gt;4000
～4800</t>
  </si>
  <si>
    <t>DN10</t>
  </si>
  <si>
    <t xml:space="preserve">  3/8"</t>
  </si>
  <si>
    <t>φ17.2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</si>
  <si>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125</t>
    </r>
    <r>
      <rPr>
        <sz val="10"/>
        <rFont val="宋体"/>
        <charset val="134"/>
      </rPr>
      <t>*125*10</t>
    </r>
  </si>
  <si>
    <t>3.0～5.0</t>
  </si>
  <si>
    <t>±0.55</t>
  </si>
  <si>
    <t>±0.65</t>
  </si>
  <si>
    <t>DN15</t>
  </si>
  <si>
    <t xml:space="preserve">  1/2"</t>
  </si>
  <si>
    <t>φ21.3</t>
  </si>
  <si>
    <t>2.8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</si>
  <si>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140</t>
    </r>
    <r>
      <rPr>
        <sz val="10"/>
        <rFont val="宋体"/>
        <charset val="134"/>
      </rPr>
      <t>*140*10</t>
    </r>
  </si>
  <si>
    <t>&gt;5.0～8.0</t>
  </si>
  <si>
    <t>±0.60</t>
  </si>
  <si>
    <t>±0.75</t>
  </si>
  <si>
    <t>DN20</t>
  </si>
  <si>
    <t xml:space="preserve">  3/4"</t>
  </si>
  <si>
    <t>φ26.9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</si>
  <si>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160</t>
    </r>
    <r>
      <rPr>
        <sz val="10"/>
        <rFont val="宋体"/>
        <charset val="134"/>
      </rPr>
      <t>*160*10</t>
    </r>
  </si>
  <si>
    <t>&gt;8.0～15.0</t>
  </si>
  <si>
    <t>±0.80</t>
  </si>
  <si>
    <t>±0.90</t>
  </si>
  <si>
    <t>DN25</t>
  </si>
  <si>
    <t xml:space="preserve">  1"</t>
  </si>
  <si>
    <t>φ33.7</t>
  </si>
  <si>
    <t>3.2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</si>
  <si>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180</t>
    </r>
    <r>
      <rPr>
        <sz val="10"/>
        <rFont val="宋体"/>
        <charset val="134"/>
      </rPr>
      <t>*180*12</t>
    </r>
  </si>
  <si>
    <t>&gt;15.0～25.0</t>
  </si>
  <si>
    <t>±1.10</t>
  </si>
  <si>
    <t>DN32</t>
  </si>
  <si>
    <t xml:space="preserve">  1 1/4"</t>
  </si>
  <si>
    <t>φ42.4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</si>
  <si>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180</t>
    </r>
    <r>
      <rPr>
        <sz val="10"/>
        <rFont val="宋体"/>
        <charset val="134"/>
      </rPr>
      <t>*180*14</t>
    </r>
  </si>
  <si>
    <t>&gt;25.0～40.0</t>
  </si>
  <si>
    <t>±0.70</t>
  </si>
  <si>
    <t>±1.00</t>
  </si>
  <si>
    <t>±1.20</t>
  </si>
  <si>
    <t>DN40</t>
  </si>
  <si>
    <t xml:space="preserve">  1 1/2"</t>
  </si>
  <si>
    <t>φ48.3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</si>
  <si>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200</t>
    </r>
    <r>
      <rPr>
        <sz val="10"/>
        <rFont val="宋体"/>
        <charset val="134"/>
      </rPr>
      <t>*200*14</t>
    </r>
  </si>
  <si>
    <t>&gt;40.0～60.0</t>
  </si>
  <si>
    <t>±1.30</t>
  </si>
  <si>
    <t>DN50</t>
  </si>
  <si>
    <t xml:space="preserve">  2"</t>
  </si>
  <si>
    <t>φ60.3</t>
  </si>
  <si>
    <t>                                                                                                                        ±1%D</t>
  </si>
  <si>
    <r>
      <rPr>
        <sz val="10"/>
        <rFont val="Times New Roman"/>
      </rPr>
      <t xml:space="preserve">  </t>
    </r>
    <r>
      <rPr>
        <sz val="10"/>
        <rFont val="宋体"/>
        <charset val="134"/>
      </rPr>
      <t>∠</t>
    </r>
    <r>
      <rPr>
        <sz val="10"/>
        <rFont val="Times New Roman"/>
      </rPr>
      <t>200</t>
    </r>
    <r>
      <rPr>
        <sz val="10"/>
        <rFont val="宋体"/>
        <charset val="134"/>
      </rPr>
      <t>*200*16</t>
    </r>
  </si>
  <si>
    <t>&gt;60.0～100</t>
  </si>
  <si>
    <t>±1.50</t>
  </si>
  <si>
    <t>DN65</t>
  </si>
  <si>
    <t xml:space="preserve">  2 1/2"</t>
  </si>
  <si>
    <t>φ76.1</t>
  </si>
  <si>
    <r>
      <rPr>
        <sz val="10"/>
        <rFont val="宋体"/>
        <charset val="134"/>
      </rPr>
      <t>等边角钢顶端直角允许偏差</t>
    </r>
    <r>
      <rPr>
        <sz val="10"/>
        <rFont val="Times New Roman"/>
      </rPr>
      <t>90</t>
    </r>
    <r>
      <rPr>
        <sz val="10"/>
        <rFont val="宋体"/>
        <charset val="134"/>
      </rPr>
      <t>度
±</t>
    </r>
    <r>
      <rPr>
        <b/>
        <sz val="10"/>
        <rFont val="Times New Roman"/>
      </rPr>
      <t>50'</t>
    </r>
    <r>
      <rPr>
        <sz val="10"/>
        <rFont val="宋体"/>
        <charset val="134"/>
      </rPr>
      <t>；等边角钢每米弯曲度不大
于</t>
    </r>
    <r>
      <rPr>
        <b/>
        <sz val="10"/>
        <rFont val="Times New Roman"/>
      </rPr>
      <t>3mm</t>
    </r>
    <r>
      <rPr>
        <sz val="10"/>
        <rFont val="宋体"/>
        <charset val="134"/>
      </rPr>
      <t>，</t>
    </r>
    <r>
      <rPr>
        <sz val="10"/>
        <rFont val="Times New Roman"/>
      </rPr>
      <t>5</t>
    </r>
    <r>
      <rPr>
        <sz val="10"/>
        <rFont val="宋体"/>
        <charset val="134"/>
      </rPr>
      <t>号以上等边角钢总弯曲
度不大于总长度的</t>
    </r>
    <r>
      <rPr>
        <b/>
        <sz val="10"/>
        <rFont val="Times New Roman"/>
      </rPr>
      <t>0.30%</t>
    </r>
    <r>
      <rPr>
        <sz val="10"/>
        <rFont val="宋体"/>
        <charset val="134"/>
      </rPr>
      <t>；
等边角钢不得有明显的扭转。②</t>
    </r>
  </si>
  <si>
    <t>&gt;100～150</t>
  </si>
  <si>
    <t>±1.40</t>
  </si>
  <si>
    <t>±1.60</t>
  </si>
  <si>
    <t>±1.80</t>
  </si>
  <si>
    <t>DN80</t>
  </si>
  <si>
    <t xml:space="preserve">  3"</t>
  </si>
  <si>
    <t>φ88.9</t>
  </si>
  <si>
    <t>&gt;150～200</t>
  </si>
  <si>
    <t>±1.90</t>
  </si>
  <si>
    <t>DN100</t>
  </si>
  <si>
    <t xml:space="preserve">  4"</t>
  </si>
  <si>
    <t>φ114.3</t>
  </si>
  <si>
    <t>&gt;200～250</t>
  </si>
  <si>
    <t>±2.00</t>
  </si>
  <si>
    <t>±2.20</t>
  </si>
  <si>
    <t>DN125</t>
  </si>
  <si>
    <t xml:space="preserve">  5"</t>
  </si>
  <si>
    <t>φ139.7</t>
  </si>
  <si>
    <t>&gt;250～300</t>
  </si>
  <si>
    <t>±2.40</t>
  </si>
  <si>
    <t>DN150</t>
  </si>
  <si>
    <t xml:space="preserve">  6"</t>
  </si>
  <si>
    <t>φ168.3</t>
  </si>
  <si>
    <t>&gt;300～400</t>
  </si>
  <si>
    <t>±2.60</t>
  </si>
  <si>
    <t>注:表中的公称口径是近似内径的名义尺寸,并不等于公称外径减去两个公称壁厚所得的内径。</t>
  </si>
  <si>
    <r>
      <rPr>
        <b/>
        <sz val="12"/>
        <rFont val="宋体"/>
        <charset val="134"/>
      </rPr>
      <t>圆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钢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直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径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和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方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钢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边</t>
    </r>
    <r>
      <rPr>
        <b/>
        <sz val="12"/>
        <rFont val="Times New Roman"/>
      </rPr>
      <t xml:space="preserve"> </t>
    </r>
    <r>
      <rPr>
        <b/>
        <sz val="12"/>
        <rFont val="宋体"/>
        <charset val="134"/>
      </rPr>
      <t>长</t>
    </r>
    <r>
      <rPr>
        <b/>
        <sz val="12"/>
        <rFont val="Times New Roman"/>
      </rPr>
      <t xml:space="preserve"> </t>
    </r>
    <r>
      <rPr>
        <sz val="12"/>
        <rFont val="宋体"/>
        <charset val="134"/>
      </rPr>
      <t>允许</t>
    </r>
    <r>
      <rPr>
        <sz val="12"/>
        <rFont val="Times New Roman"/>
      </rPr>
      <t xml:space="preserve"> </t>
    </r>
    <r>
      <rPr>
        <sz val="12"/>
        <rFont val="宋体"/>
        <charset val="134"/>
      </rPr>
      <t>偏</t>
    </r>
    <r>
      <rPr>
        <sz val="12"/>
        <rFont val="Times New Roman"/>
      </rPr>
      <t xml:space="preserve"> </t>
    </r>
    <r>
      <rPr>
        <sz val="12"/>
        <rFont val="宋体"/>
        <charset val="134"/>
      </rPr>
      <t>差</t>
    </r>
    <r>
      <rPr>
        <sz val="12"/>
        <rFont val="Times New Roman"/>
      </rPr>
      <t xml:space="preserve">  GB/T702-2008(3</t>
    </r>
    <r>
      <rPr>
        <sz val="12"/>
        <rFont val="宋体"/>
        <charset val="134"/>
      </rPr>
      <t>组</t>
    </r>
    <r>
      <rPr>
        <sz val="12"/>
        <rFont val="Times New Roman"/>
      </rPr>
      <t>)</t>
    </r>
    <r>
      <rPr>
        <sz val="12"/>
        <rFont val="宋体"/>
        <charset val="134"/>
      </rPr>
      <t>⑩</t>
    </r>
  </si>
  <si>
    <r>
      <rPr>
        <b/>
        <sz val="12"/>
        <rFont val="宋体"/>
        <charset val="134"/>
      </rPr>
      <t>结构用无缝钢管</t>
    </r>
    <r>
      <rPr>
        <sz val="12"/>
        <rFont val="宋体"/>
        <charset val="134"/>
      </rPr>
      <t>允许偏差</t>
    </r>
    <r>
      <rPr>
        <b/>
        <sz val="12"/>
        <rFont val="宋体"/>
        <charset val="134"/>
      </rPr>
      <t>GB/T8162-2008④</t>
    </r>
  </si>
  <si>
    <r>
      <rPr>
        <sz val="10"/>
        <rFont val="宋体"/>
        <charset val="134"/>
      </rPr>
      <t>圆钢直径</t>
    </r>
    <r>
      <rPr>
        <sz val="10"/>
        <rFont val="Times New Roman"/>
      </rPr>
      <t>d</t>
    </r>
    <r>
      <rPr>
        <sz val="10"/>
        <rFont val="宋体"/>
        <charset val="134"/>
      </rPr>
      <t xml:space="preserve">
方钢边长</t>
    </r>
    <r>
      <rPr>
        <sz val="10"/>
        <rFont val="Times New Roman"/>
      </rPr>
      <t>a</t>
    </r>
  </si>
  <si>
    <t>钢管种类</t>
  </si>
  <si>
    <t>钢管尺寸（mm）</t>
  </si>
  <si>
    <t>热轧（挤压、扩）钢管</t>
  </si>
  <si>
    <t>外径D</t>
  </si>
  <si>
    <t>±1%D或±0.50mm，取其中较大值</t>
  </si>
  <si>
    <t xml:space="preserve">    5.5~7</t>
  </si>
  <si>
    <r>
      <rPr>
        <sz val="10"/>
        <rFont val="宋体"/>
        <charset val="134"/>
      </rPr>
      <t>±</t>
    </r>
    <r>
      <rPr>
        <sz val="10"/>
        <rFont val="Times New Roman"/>
      </rPr>
      <t>0.40</t>
    </r>
  </si>
  <si>
    <t>冷轧（拔）钢管</t>
  </si>
  <si>
    <t>±1%D或±0.30mm，取其中较大值</t>
  </si>
  <si>
    <t xml:space="preserve">    &gt;7~20</t>
  </si>
  <si>
    <t>热轧（挤压）钢管</t>
  </si>
  <si>
    <t>S/D</t>
  </si>
  <si>
    <t>壁厚S允许偏差（mm）</t>
  </si>
  <si>
    <t xml:space="preserve">    &gt;20~30</t>
  </si>
  <si>
    <r>
      <rPr>
        <sz val="10"/>
        <rFont val="宋体"/>
        <charset val="134"/>
      </rPr>
      <t>±</t>
    </r>
    <r>
      <rPr>
        <sz val="10"/>
        <rFont val="Times New Roman"/>
      </rPr>
      <t>0.50</t>
    </r>
  </si>
  <si>
    <t>≤102</t>
  </si>
  <si>
    <t>±12.5%S或±0.40mm，取其中较大值</t>
  </si>
  <si>
    <t xml:space="preserve">    &gt;30~50</t>
  </si>
  <si>
    <r>
      <rPr>
        <sz val="10"/>
        <rFont val="宋体"/>
        <charset val="134"/>
      </rPr>
      <t>±</t>
    </r>
    <r>
      <rPr>
        <sz val="10"/>
        <rFont val="Times New Roman"/>
      </rPr>
      <t>0.60</t>
    </r>
  </si>
  <si>
    <t>＞102</t>
  </si>
  <si>
    <t>≤0.05</t>
  </si>
  <si>
    <t>±15%S或±0.40mm，取其中较大值</t>
  </si>
  <si>
    <t xml:space="preserve">    &gt;50~80</t>
  </si>
  <si>
    <r>
      <rPr>
        <sz val="10"/>
        <rFont val="宋体"/>
        <charset val="134"/>
      </rPr>
      <t>±</t>
    </r>
    <r>
      <rPr>
        <sz val="10"/>
        <rFont val="Times New Roman"/>
      </rPr>
      <t>0.80</t>
    </r>
  </si>
  <si>
    <t>＞0.05～0.1</t>
  </si>
  <si>
    <t xml:space="preserve">    &gt;80~110</t>
  </si>
  <si>
    <r>
      <rPr>
        <sz val="10"/>
        <rFont val="宋体"/>
        <charset val="134"/>
      </rPr>
      <t>±</t>
    </r>
    <r>
      <rPr>
        <sz val="10"/>
        <rFont val="Times New Roman"/>
      </rPr>
      <t>1.1</t>
    </r>
  </si>
  <si>
    <t>＞0.1</t>
  </si>
  <si>
    <t>+12.5%S,    －10%S</t>
  </si>
  <si>
    <t xml:space="preserve">    &gt;110~150</t>
  </si>
  <si>
    <r>
      <rPr>
        <sz val="10"/>
        <rFont val="宋体"/>
        <charset val="134"/>
      </rPr>
      <t>±</t>
    </r>
    <r>
      <rPr>
        <sz val="10"/>
        <rFont val="Times New Roman"/>
      </rPr>
      <t>1.4</t>
    </r>
  </si>
  <si>
    <t>钢管公称壁厚（mm）</t>
  </si>
  <si>
    <t xml:space="preserve">    &gt;150~200</t>
  </si>
  <si>
    <t>≤3</t>
  </si>
  <si>
    <t>+12.5%S, －10%S或±0.15，取其中较大值</t>
  </si>
  <si>
    <t xml:space="preserve">    &gt;200~280</t>
  </si>
  <si>
    <t>＞3</t>
  </si>
  <si>
    <t>备注：标注有①②③④⑤⑥⑦⑧⑨⑩序号的位置及红字部分，为更改过的。</t>
  </si>
  <si>
    <t xml:space="preserve">重量计算公式：W=0.00785 ×[hd+2t （b – d ）+0.349 （R2 – r 2 ）]h= 高，b= 腿长，d= 腰厚，t= 平均腿厚，R= 内弧半径，r= 端弧半径
</t>
  </si>
  <si>
    <t>种植钢筋</t>
  </si>
  <si>
    <t>HRB400</t>
  </si>
  <si>
    <t>直径</t>
  </si>
  <si>
    <t>钻孔直径</t>
  </si>
  <si>
    <t>屈服特征值</t>
  </si>
  <si>
    <t>植筋深度</t>
  </si>
  <si>
    <t>化学锚栓</t>
  </si>
  <si>
    <t>螺杆直径</t>
  </si>
  <si>
    <t>埋设深度</t>
  </si>
  <si>
    <t>设计值(KN</t>
  </si>
  <si>
    <t>抗拔力</t>
  </si>
  <si>
    <t>抗剪力</t>
  </si>
  <si>
    <t>M8</t>
  </si>
  <si>
    <t>M10</t>
  </si>
  <si>
    <t>M12</t>
  </si>
  <si>
    <t>M16</t>
  </si>
  <si>
    <t>M20</t>
  </si>
  <si>
    <t>M24</t>
  </si>
  <si>
    <t>M30</t>
  </si>
  <si>
    <t>混凝土强度C30、螺杆强度为5.8级</t>
  </si>
  <si>
    <t>拉杆雨篷计算</t>
  </si>
  <si>
    <t>一：基本资料</t>
  </si>
  <si>
    <t>钢梁截面参数</t>
  </si>
  <si>
    <t>拉杆榀宽</t>
  </si>
  <si>
    <t>悬挑长度</t>
  </si>
  <si>
    <t>拉杆点a</t>
  </si>
  <si>
    <t>恒荷载</t>
  </si>
  <si>
    <t>活荷载</t>
  </si>
  <si>
    <t>基本雪压（100N)</t>
  </si>
  <si>
    <t>积雪系数</t>
  </si>
  <si>
    <t>基本风压(50N)</t>
  </si>
  <si>
    <t>体形系数</t>
  </si>
  <si>
    <t>截面尺寸</t>
  </si>
  <si>
    <t>H</t>
  </si>
  <si>
    <t>W</t>
  </si>
  <si>
    <t>tf</t>
  </si>
  <si>
    <t>tw</t>
  </si>
  <si>
    <t>主梁截面:</t>
  </si>
  <si>
    <t>H600x200x06x12</t>
  </si>
  <si>
    <t>参数类型</t>
  </si>
  <si>
    <t>结果</t>
  </si>
  <si>
    <t>二：荷载计算</t>
  </si>
  <si>
    <t>自重</t>
  </si>
  <si>
    <t>KN/m</t>
  </si>
  <si>
    <t>主梁恒载：</t>
  </si>
  <si>
    <t>主梁活载</t>
  </si>
  <si>
    <t>检修荷载</t>
  </si>
  <si>
    <t>KN</t>
  </si>
  <si>
    <t>风荷载</t>
  </si>
  <si>
    <t>三：拉杆轴力计算</t>
  </si>
  <si>
    <t>风荷载作用下杆件最大压力：</t>
  </si>
  <si>
    <t>N风=</t>
  </si>
  <si>
    <t>主梁自重=</t>
  </si>
  <si>
    <t>N自重=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</si>
</sst>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0_ "/>
  </numFmts>
  <fonts count="13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Times New Roman"/>
    </font>
    <font>
      <b/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indexed="10"/>
      <name val="宋体"/>
      <charset val="134"/>
    </font>
    <font>
      <b/>
      <sz val="12"/>
      <name val="Times New Roman"/>
    </font>
    <font>
      <sz val="12"/>
      <name val="Times New Roman"/>
    </font>
    <font>
      <b/>
      <sz val="10"/>
      <name val="Times New Roman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2" fontId="3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/>
    <xf numFmtId="0" fontId="3" fillId="0" borderId="9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10" xfId="0" applyFont="1" applyFill="1" applyBorder="1" applyAlignment="1"/>
    <xf numFmtId="0" fontId="7" fillId="0" borderId="9" xfId="0" applyFont="1" applyFill="1" applyBorder="1" applyAlignment="1"/>
    <xf numFmtId="2" fontId="3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/>
    <xf numFmtId="0" fontId="7" fillId="0" borderId="0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/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4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3" fillId="0" borderId="3" xfId="0" quotePrefix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94615</xdr:colOff>
      <xdr:row>91</xdr:row>
      <xdr:rowOff>104775</xdr:rowOff>
    </xdr:from>
    <xdr:to>
      <xdr:col>7</xdr:col>
      <xdr:colOff>485775</xdr:colOff>
      <xdr:row>91</xdr:row>
      <xdr:rowOff>104775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95215" y="15859125"/>
          <a:ext cx="39116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12</xdr:col>
      <xdr:colOff>28575</xdr:colOff>
      <xdr:row>83</xdr:row>
      <xdr:rowOff>133350</xdr:rowOff>
    </xdr:from>
    <xdr:to>
      <xdr:col>15</xdr:col>
      <xdr:colOff>66675</xdr:colOff>
      <xdr:row>97</xdr:row>
      <xdr:rowOff>95250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8175" y="14516100"/>
          <a:ext cx="2095500" cy="2362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161925</xdr:colOff>
      <xdr:row>86</xdr:row>
      <xdr:rowOff>123825</xdr:rowOff>
    </xdr:from>
    <xdr:to>
      <xdr:col>17</xdr:col>
      <xdr:colOff>114300</xdr:colOff>
      <xdr:row>95</xdr:row>
      <xdr:rowOff>28575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48925" y="15020925"/>
          <a:ext cx="1323975" cy="144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685800</xdr:colOff>
      <xdr:row>84</xdr:row>
      <xdr:rowOff>9525</xdr:rowOff>
    </xdr:from>
    <xdr:to>
      <xdr:col>19</xdr:col>
      <xdr:colOff>381635</xdr:colOff>
      <xdr:row>97</xdr:row>
      <xdr:rowOff>123825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8600" y="14563725"/>
          <a:ext cx="1753235" cy="2343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workbookViewId="0">
      <selection activeCell="I14" sqref="I14"/>
    </sheetView>
  </sheetViews>
  <sheetFormatPr defaultColWidth="9" defaultRowHeight="13.5" x14ac:dyDescent="0.15"/>
  <sheetData>
    <row r="1" spans="1:11" ht="14.25" x14ac:dyDescent="0.1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14.25" x14ac:dyDescent="0.15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38" t="s">
        <v>9</v>
      </c>
      <c r="J2" s="38" t="s">
        <v>10</v>
      </c>
      <c r="K2" s="38" t="s">
        <v>11</v>
      </c>
    </row>
    <row r="3" spans="1:11" ht="14.25" x14ac:dyDescent="0.15">
      <c r="A3" s="38">
        <v>0.3</v>
      </c>
      <c r="B3" s="38">
        <v>0.01</v>
      </c>
      <c r="C3" s="38">
        <v>0.2</v>
      </c>
      <c r="D3" s="38">
        <v>0.01</v>
      </c>
      <c r="E3" s="39">
        <f>2*B3*(A3-D3)*(C3-B3)</f>
        <v>1.1019999999999999E-3</v>
      </c>
      <c r="F3" s="39">
        <f>2*D3*(A3-D3)*(C3-B3)</f>
        <v>1.1019999999999999E-3</v>
      </c>
      <c r="G3" s="39">
        <f>(2*B3*D3*(A3-D3)*(A3-D3)*(C3-B3)*(C3-B3))/(A3*D3+B3*C3-B3*B3-D3*D3)</f>
        <v>1.2650041666666668E-4</v>
      </c>
      <c r="H3" s="38">
        <v>62886</v>
      </c>
      <c r="I3" s="39">
        <f>H3/(79000000000*G3)*180/3.1415</f>
        <v>0.36055403913014833</v>
      </c>
      <c r="J3" s="39">
        <f>H3/E3/1000000</f>
        <v>57.065335753176051</v>
      </c>
      <c r="K3" s="39">
        <f>H3/F3/1000000</f>
        <v>57.065335753176051</v>
      </c>
    </row>
    <row r="4" spans="1:11" ht="14.25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4.25" x14ac:dyDescent="0.15">
      <c r="A5" s="46" t="s">
        <v>12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14.25" x14ac:dyDescent="0.15">
      <c r="A6" s="41" t="s">
        <v>1</v>
      </c>
      <c r="B6" s="41" t="s">
        <v>2</v>
      </c>
      <c r="C6" s="41" t="s">
        <v>3</v>
      </c>
      <c r="D6" s="41" t="s">
        <v>4</v>
      </c>
      <c r="E6" s="41"/>
      <c r="F6" s="41" t="s">
        <v>13</v>
      </c>
      <c r="G6" s="41" t="s">
        <v>7</v>
      </c>
      <c r="H6" s="41" t="s">
        <v>8</v>
      </c>
      <c r="I6" s="41" t="s">
        <v>9</v>
      </c>
      <c r="J6" s="41" t="s">
        <v>10</v>
      </c>
      <c r="K6" s="41"/>
    </row>
    <row r="7" spans="1:11" ht="14.25" x14ac:dyDescent="0.15">
      <c r="A7" s="41">
        <v>0.27</v>
      </c>
      <c r="B7" s="41">
        <v>8.0000000000000002E-3</v>
      </c>
      <c r="C7" s="41">
        <v>0.2</v>
      </c>
      <c r="D7" s="41">
        <v>1.2E-2</v>
      </c>
      <c r="E7" s="41"/>
      <c r="F7" s="42">
        <f>G7/D7</f>
        <v>2.7648E-5</v>
      </c>
      <c r="G7" s="42">
        <f>1.2/3*((A7*B7*B7*B7)+(2*C7*D7*D7*D7))</f>
        <v>3.3177600000000002E-7</v>
      </c>
      <c r="H7" s="41">
        <v>62886</v>
      </c>
      <c r="I7" s="42">
        <f>H7/(79000000000*G7)*180/3.1415926</f>
        <v>137.46893023148439</v>
      </c>
      <c r="J7" s="42">
        <f>H7/F7/1000000</f>
        <v>2274.5225694444448</v>
      </c>
      <c r="K7" s="41"/>
    </row>
  </sheetData>
  <mergeCells count="2">
    <mergeCell ref="A1:K1"/>
    <mergeCell ref="A5:K5"/>
  </mergeCells>
  <phoneticPr fontId="12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"/>
  <sheetViews>
    <sheetView workbookViewId="0">
      <selection activeCell="V38" sqref="V38"/>
    </sheetView>
  </sheetViews>
  <sheetFormatPr defaultColWidth="9" defaultRowHeight="13.5" x14ac:dyDescent="0.15"/>
  <sheetData>
    <row r="1" spans="1:19" ht="14.25" x14ac:dyDescent="0.15">
      <c r="A1" s="79" t="s">
        <v>14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x14ac:dyDescent="0.15">
      <c r="A2" s="83" t="s">
        <v>15</v>
      </c>
      <c r="B2" s="83"/>
      <c r="C2" s="83"/>
      <c r="D2" s="83"/>
      <c r="E2" s="83"/>
      <c r="F2" s="83"/>
      <c r="G2" s="83" t="s">
        <v>16</v>
      </c>
      <c r="H2" s="83"/>
      <c r="I2" s="83"/>
      <c r="J2" s="83"/>
      <c r="K2" s="83"/>
      <c r="L2" s="83"/>
      <c r="M2" s="83" t="s">
        <v>17</v>
      </c>
      <c r="N2" s="83"/>
      <c r="O2" s="83"/>
      <c r="P2" s="83"/>
      <c r="Q2" s="83"/>
      <c r="R2" s="120" t="s">
        <v>18</v>
      </c>
      <c r="S2" s="83"/>
    </row>
    <row r="3" spans="1:19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x14ac:dyDescent="0.15">
      <c r="A4" s="73" t="s">
        <v>19</v>
      </c>
      <c r="B4" s="73" t="s">
        <v>20</v>
      </c>
      <c r="C4" s="73"/>
      <c r="D4" s="73"/>
      <c r="E4" s="73"/>
      <c r="F4" s="72" t="s">
        <v>21</v>
      </c>
      <c r="G4" s="73" t="s">
        <v>19</v>
      </c>
      <c r="H4" s="72" t="s">
        <v>22</v>
      </c>
      <c r="I4" s="72"/>
      <c r="J4" s="73" t="s">
        <v>23</v>
      </c>
      <c r="K4" s="73"/>
      <c r="L4" s="73"/>
      <c r="M4" s="73" t="s">
        <v>24</v>
      </c>
      <c r="N4" s="73"/>
      <c r="O4" s="73"/>
      <c r="P4" s="73"/>
      <c r="Q4" s="73"/>
      <c r="R4" s="79"/>
      <c r="S4" s="79"/>
    </row>
    <row r="5" spans="1:19" x14ac:dyDescent="0.2">
      <c r="A5" s="73"/>
      <c r="B5" s="119" t="s">
        <v>25</v>
      </c>
      <c r="C5" s="119"/>
      <c r="D5" s="73" t="s">
        <v>23</v>
      </c>
      <c r="E5" s="73"/>
      <c r="F5" s="72"/>
      <c r="G5" s="73"/>
      <c r="H5" s="72"/>
      <c r="I5" s="72"/>
      <c r="J5" s="6" t="s">
        <v>26</v>
      </c>
      <c r="K5" s="6" t="s">
        <v>27</v>
      </c>
      <c r="L5" s="6" t="s">
        <v>28</v>
      </c>
      <c r="M5" s="73" t="s">
        <v>29</v>
      </c>
      <c r="N5" s="73"/>
      <c r="O5" s="73"/>
      <c r="P5" s="119" t="s">
        <v>30</v>
      </c>
      <c r="Q5" s="119"/>
      <c r="R5" s="72" t="s">
        <v>31</v>
      </c>
      <c r="S5" s="72" t="s">
        <v>32</v>
      </c>
    </row>
    <row r="6" spans="1:19" x14ac:dyDescent="0.2">
      <c r="A6" s="8" t="s">
        <v>33</v>
      </c>
      <c r="B6" s="105" t="s">
        <v>34</v>
      </c>
      <c r="C6" s="105"/>
      <c r="D6" s="82" t="s">
        <v>35</v>
      </c>
      <c r="E6" s="82"/>
      <c r="F6" s="72"/>
      <c r="G6" s="10" t="s">
        <v>36</v>
      </c>
      <c r="H6" s="115" t="s">
        <v>37</v>
      </c>
      <c r="I6" s="115"/>
      <c r="J6" s="73" t="s">
        <v>38</v>
      </c>
      <c r="K6" s="73" t="s">
        <v>38</v>
      </c>
      <c r="L6" s="73" t="s">
        <v>39</v>
      </c>
      <c r="M6" s="82" t="s">
        <v>40</v>
      </c>
      <c r="N6" s="82"/>
      <c r="O6" s="82"/>
      <c r="P6" s="121" t="s">
        <v>41</v>
      </c>
      <c r="Q6" s="122"/>
      <c r="R6" s="72"/>
      <c r="S6" s="72"/>
    </row>
    <row r="7" spans="1:19" x14ac:dyDescent="0.2">
      <c r="A7" s="8" t="s">
        <v>42</v>
      </c>
      <c r="B7" s="105" t="s">
        <v>43</v>
      </c>
      <c r="C7" s="105"/>
      <c r="D7" s="82"/>
      <c r="E7" s="82"/>
      <c r="F7" s="72"/>
      <c r="G7" s="10" t="s">
        <v>44</v>
      </c>
      <c r="H7" s="115" t="s">
        <v>45</v>
      </c>
      <c r="I7" s="115"/>
      <c r="J7" s="73"/>
      <c r="K7" s="73"/>
      <c r="L7" s="73"/>
      <c r="M7" s="82" t="s">
        <v>46</v>
      </c>
      <c r="N7" s="82"/>
      <c r="O7" s="82"/>
      <c r="P7" s="123"/>
      <c r="Q7" s="124"/>
      <c r="R7" s="72"/>
      <c r="S7" s="72"/>
    </row>
    <row r="8" spans="1:19" x14ac:dyDescent="0.2">
      <c r="A8" s="8" t="s">
        <v>47</v>
      </c>
      <c r="B8" s="105" t="s">
        <v>48</v>
      </c>
      <c r="C8" s="105"/>
      <c r="D8" s="82"/>
      <c r="E8" s="82"/>
      <c r="F8" s="72"/>
      <c r="G8" s="10" t="s">
        <v>49</v>
      </c>
      <c r="H8" s="115" t="s">
        <v>50</v>
      </c>
      <c r="I8" s="115"/>
      <c r="J8" s="73"/>
      <c r="K8" s="73"/>
      <c r="L8" s="73"/>
      <c r="M8" s="82" t="s">
        <v>51</v>
      </c>
      <c r="N8" s="82"/>
      <c r="O8" s="82"/>
      <c r="P8" s="123"/>
      <c r="Q8" s="124"/>
      <c r="R8" s="6">
        <v>2.5</v>
      </c>
      <c r="S8" s="73" t="s">
        <v>52</v>
      </c>
    </row>
    <row r="9" spans="1:19" x14ac:dyDescent="0.2">
      <c r="A9" s="8" t="s">
        <v>53</v>
      </c>
      <c r="B9" s="105" t="s">
        <v>54</v>
      </c>
      <c r="C9" s="105"/>
      <c r="D9" s="82"/>
      <c r="E9" s="82"/>
      <c r="F9" s="72"/>
      <c r="G9" s="10" t="s">
        <v>55</v>
      </c>
      <c r="H9" s="115" t="s">
        <v>56</v>
      </c>
      <c r="I9" s="115"/>
      <c r="J9" s="73"/>
      <c r="K9" s="73"/>
      <c r="L9" s="73"/>
      <c r="M9" s="82" t="s">
        <v>57</v>
      </c>
      <c r="N9" s="82"/>
      <c r="O9" s="82"/>
      <c r="P9" s="123"/>
      <c r="Q9" s="124"/>
      <c r="R9" s="21">
        <v>3</v>
      </c>
      <c r="S9" s="73"/>
    </row>
    <row r="10" spans="1:19" x14ac:dyDescent="0.2">
      <c r="A10" s="8" t="s">
        <v>58</v>
      </c>
      <c r="B10" s="105" t="s">
        <v>59</v>
      </c>
      <c r="C10" s="105"/>
      <c r="D10" s="82" t="s">
        <v>60</v>
      </c>
      <c r="E10" s="82"/>
      <c r="F10" s="72"/>
      <c r="G10" s="10" t="s">
        <v>61</v>
      </c>
      <c r="H10" s="115" t="s">
        <v>62</v>
      </c>
      <c r="I10" s="115"/>
      <c r="J10" s="73"/>
      <c r="K10" s="73" t="s">
        <v>63</v>
      </c>
      <c r="L10" s="73"/>
      <c r="M10" s="82" t="s">
        <v>64</v>
      </c>
      <c r="N10" s="82"/>
      <c r="O10" s="82"/>
      <c r="P10" s="123"/>
      <c r="Q10" s="124"/>
      <c r="R10" s="6">
        <v>3.5</v>
      </c>
      <c r="S10" s="73"/>
    </row>
    <row r="11" spans="1:19" x14ac:dyDescent="0.2">
      <c r="A11" s="8" t="s">
        <v>65</v>
      </c>
      <c r="B11" s="105" t="s">
        <v>66</v>
      </c>
      <c r="C11" s="105"/>
      <c r="D11" s="82"/>
      <c r="E11" s="82"/>
      <c r="F11" s="72"/>
      <c r="G11" s="10" t="s">
        <v>67</v>
      </c>
      <c r="H11" s="115" t="s">
        <v>68</v>
      </c>
      <c r="I11" s="115"/>
      <c r="J11" s="88"/>
      <c r="K11" s="88"/>
      <c r="L11" s="88"/>
      <c r="M11" s="82" t="s">
        <v>69</v>
      </c>
      <c r="N11" s="82"/>
      <c r="O11" s="82"/>
      <c r="P11" s="123"/>
      <c r="Q11" s="124"/>
      <c r="R11" s="21">
        <v>4</v>
      </c>
      <c r="S11" s="73" t="s">
        <v>70</v>
      </c>
    </row>
    <row r="12" spans="1:19" x14ac:dyDescent="0.2">
      <c r="A12" s="8" t="s">
        <v>71</v>
      </c>
      <c r="B12" s="105" t="s">
        <v>72</v>
      </c>
      <c r="C12" s="105"/>
      <c r="D12" s="82"/>
      <c r="E12" s="82"/>
      <c r="F12" s="72"/>
      <c r="G12" s="10" t="s">
        <v>73</v>
      </c>
      <c r="H12" s="115" t="s">
        <v>74</v>
      </c>
      <c r="I12" s="117"/>
      <c r="J12" s="73" t="s">
        <v>75</v>
      </c>
      <c r="K12" s="73" t="s">
        <v>75</v>
      </c>
      <c r="L12" s="73" t="s">
        <v>76</v>
      </c>
      <c r="M12" s="118" t="s">
        <v>77</v>
      </c>
      <c r="N12" s="118"/>
      <c r="O12" s="82"/>
      <c r="P12" s="123"/>
      <c r="Q12" s="124"/>
      <c r="R12" s="21">
        <v>4.5</v>
      </c>
      <c r="S12" s="73"/>
    </row>
    <row r="13" spans="1:19" x14ac:dyDescent="0.2">
      <c r="A13" s="8" t="s">
        <v>78</v>
      </c>
      <c r="B13" s="105" t="s">
        <v>79</v>
      </c>
      <c r="C13" s="105"/>
      <c r="D13" s="82"/>
      <c r="E13" s="82"/>
      <c r="F13" s="72"/>
      <c r="G13" s="10" t="s">
        <v>80</v>
      </c>
      <c r="H13" s="115" t="s">
        <v>81</v>
      </c>
      <c r="I13" s="117"/>
      <c r="J13" s="73"/>
      <c r="K13" s="73"/>
      <c r="L13" s="73"/>
      <c r="M13" s="118" t="s">
        <v>82</v>
      </c>
      <c r="N13" s="118"/>
      <c r="O13" s="82"/>
      <c r="P13" s="123"/>
      <c r="Q13" s="124"/>
      <c r="R13" s="21">
        <v>5</v>
      </c>
      <c r="S13" s="47" t="s">
        <v>83</v>
      </c>
    </row>
    <row r="14" spans="1:19" x14ac:dyDescent="0.2">
      <c r="A14" s="8" t="s">
        <v>84</v>
      </c>
      <c r="B14" s="105" t="s">
        <v>85</v>
      </c>
      <c r="C14" s="105"/>
      <c r="D14" s="82"/>
      <c r="E14" s="82"/>
      <c r="F14" s="72"/>
      <c r="G14" s="10" t="s">
        <v>86</v>
      </c>
      <c r="H14" s="115" t="s">
        <v>87</v>
      </c>
      <c r="I14" s="117"/>
      <c r="J14" s="73"/>
      <c r="K14" s="73"/>
      <c r="L14" s="73"/>
      <c r="M14" s="118" t="s">
        <v>88</v>
      </c>
      <c r="N14" s="118"/>
      <c r="O14" s="82"/>
      <c r="P14" s="123"/>
      <c r="Q14" s="124"/>
      <c r="R14" s="21">
        <v>5.5</v>
      </c>
      <c r="S14" s="49"/>
    </row>
    <row r="15" spans="1:19" x14ac:dyDescent="0.2">
      <c r="A15" s="8" t="s">
        <v>89</v>
      </c>
      <c r="B15" s="105" t="s">
        <v>90</v>
      </c>
      <c r="C15" s="105"/>
      <c r="D15" s="82" t="s">
        <v>91</v>
      </c>
      <c r="E15" s="82"/>
      <c r="F15" s="72"/>
      <c r="G15" s="10" t="s">
        <v>92</v>
      </c>
      <c r="H15" s="115" t="s">
        <v>93</v>
      </c>
      <c r="I15" s="117"/>
      <c r="J15" s="73"/>
      <c r="K15" s="73"/>
      <c r="L15" s="73"/>
      <c r="M15" s="118" t="s">
        <v>94</v>
      </c>
      <c r="N15" s="118"/>
      <c r="O15" s="82"/>
      <c r="P15" s="123"/>
      <c r="Q15" s="124"/>
      <c r="R15" s="71">
        <v>6</v>
      </c>
      <c r="S15" s="47" t="s">
        <v>95</v>
      </c>
    </row>
    <row r="16" spans="1:19" x14ac:dyDescent="0.2">
      <c r="A16" s="8" t="s">
        <v>96</v>
      </c>
      <c r="B16" s="105" t="s">
        <v>97</v>
      </c>
      <c r="C16" s="105"/>
      <c r="D16" s="82"/>
      <c r="E16" s="82"/>
      <c r="F16" s="72"/>
      <c r="G16" s="10" t="s">
        <v>98</v>
      </c>
      <c r="H16" s="115" t="s">
        <v>99</v>
      </c>
      <c r="I16" s="117"/>
      <c r="J16" s="73"/>
      <c r="K16" s="73"/>
      <c r="L16" s="73"/>
      <c r="M16" s="118" t="s">
        <v>100</v>
      </c>
      <c r="N16" s="118"/>
      <c r="O16" s="82"/>
      <c r="P16" s="123"/>
      <c r="Q16" s="124"/>
      <c r="R16" s="71"/>
      <c r="S16" s="49"/>
    </row>
    <row r="17" spans="1:19" x14ac:dyDescent="0.2">
      <c r="A17" s="8" t="s">
        <v>101</v>
      </c>
      <c r="B17" s="105" t="s">
        <v>102</v>
      </c>
      <c r="C17" s="105"/>
      <c r="D17" s="82"/>
      <c r="E17" s="82"/>
      <c r="F17" s="72"/>
      <c r="G17" s="10" t="s">
        <v>103</v>
      </c>
      <c r="H17" s="115" t="s">
        <v>104</v>
      </c>
      <c r="I17" s="117"/>
      <c r="J17" s="73"/>
      <c r="K17" s="73"/>
      <c r="L17" s="73"/>
      <c r="M17" s="118" t="s">
        <v>105</v>
      </c>
      <c r="N17" s="118"/>
      <c r="O17" s="82"/>
      <c r="P17" s="123"/>
      <c r="Q17" s="124"/>
      <c r="R17" s="71">
        <v>7</v>
      </c>
      <c r="S17" s="47" t="s">
        <v>106</v>
      </c>
    </row>
    <row r="18" spans="1:19" x14ac:dyDescent="0.2">
      <c r="A18" s="8" t="s">
        <v>107</v>
      </c>
      <c r="B18" s="105" t="s">
        <v>108</v>
      </c>
      <c r="C18" s="105"/>
      <c r="D18" s="82"/>
      <c r="E18" s="82"/>
      <c r="F18" s="72"/>
      <c r="G18" s="10" t="s">
        <v>109</v>
      </c>
      <c r="H18" s="115" t="s">
        <v>110</v>
      </c>
      <c r="I18" s="117"/>
      <c r="J18" s="73"/>
      <c r="K18" s="73"/>
      <c r="L18" s="73"/>
      <c r="M18" s="118" t="s">
        <v>111</v>
      </c>
      <c r="N18" s="118"/>
      <c r="O18" s="82"/>
      <c r="P18" s="123"/>
      <c r="Q18" s="124"/>
      <c r="R18" s="71"/>
      <c r="S18" s="49"/>
    </row>
    <row r="19" spans="1:19" x14ac:dyDescent="0.2">
      <c r="A19" s="8" t="s">
        <v>112</v>
      </c>
      <c r="B19" s="105" t="s">
        <v>113</v>
      </c>
      <c r="C19" s="105"/>
      <c r="D19" s="82" t="s">
        <v>114</v>
      </c>
      <c r="E19" s="82"/>
      <c r="F19" s="72"/>
      <c r="G19" s="10" t="s">
        <v>115</v>
      </c>
      <c r="H19" s="115" t="s">
        <v>116</v>
      </c>
      <c r="I19" s="117"/>
      <c r="J19" s="73"/>
      <c r="K19" s="73"/>
      <c r="L19" s="73"/>
      <c r="M19" s="118" t="s">
        <v>117</v>
      </c>
      <c r="N19" s="118"/>
      <c r="O19" s="82"/>
      <c r="P19" s="123"/>
      <c r="Q19" s="124"/>
      <c r="R19" s="71">
        <v>8</v>
      </c>
      <c r="S19" s="47" t="s">
        <v>118</v>
      </c>
    </row>
    <row r="20" spans="1:19" x14ac:dyDescent="0.2">
      <c r="A20" s="8" t="s">
        <v>119</v>
      </c>
      <c r="B20" s="105" t="s">
        <v>120</v>
      </c>
      <c r="C20" s="105"/>
      <c r="D20" s="82"/>
      <c r="E20" s="82"/>
      <c r="F20" s="72"/>
      <c r="G20" s="10" t="s">
        <v>121</v>
      </c>
      <c r="H20" s="115" t="s">
        <v>122</v>
      </c>
      <c r="I20" s="117"/>
      <c r="J20" s="73"/>
      <c r="K20" s="73"/>
      <c r="L20" s="73"/>
      <c r="M20" s="118" t="s">
        <v>123</v>
      </c>
      <c r="N20" s="118"/>
      <c r="O20" s="82"/>
      <c r="P20" s="123"/>
      <c r="Q20" s="124"/>
      <c r="R20" s="71"/>
      <c r="S20" s="49"/>
    </row>
    <row r="21" spans="1:19" x14ac:dyDescent="0.2">
      <c r="A21" s="8" t="s">
        <v>124</v>
      </c>
      <c r="B21" s="105" t="s">
        <v>125</v>
      </c>
      <c r="C21" s="105"/>
      <c r="D21" s="82"/>
      <c r="E21" s="82"/>
      <c r="F21" s="72"/>
      <c r="G21" s="10" t="s">
        <v>126</v>
      </c>
      <c r="H21" s="115" t="s">
        <v>127</v>
      </c>
      <c r="I21" s="117"/>
      <c r="J21" s="73"/>
      <c r="K21" s="73"/>
      <c r="L21" s="73"/>
      <c r="M21" s="118" t="s">
        <v>128</v>
      </c>
      <c r="N21" s="118"/>
      <c r="O21" s="82"/>
      <c r="P21" s="123"/>
      <c r="Q21" s="124"/>
      <c r="R21" s="72" t="s">
        <v>129</v>
      </c>
      <c r="S21" s="72"/>
    </row>
    <row r="22" spans="1:19" x14ac:dyDescent="0.2">
      <c r="A22" s="8" t="s">
        <v>130</v>
      </c>
      <c r="B22" s="105" t="s">
        <v>131</v>
      </c>
      <c r="C22" s="105"/>
      <c r="D22" s="82"/>
      <c r="E22" s="82"/>
      <c r="F22" s="72"/>
      <c r="G22" s="10" t="s">
        <v>132</v>
      </c>
      <c r="H22" s="115" t="s">
        <v>133</v>
      </c>
      <c r="I22" s="117"/>
      <c r="J22" s="73"/>
      <c r="K22" s="73"/>
      <c r="L22" s="73"/>
      <c r="M22" s="118" t="s">
        <v>134</v>
      </c>
      <c r="N22" s="82"/>
      <c r="O22" s="82"/>
      <c r="P22" s="125"/>
      <c r="Q22" s="126"/>
      <c r="R22" s="72"/>
      <c r="S22" s="72"/>
    </row>
    <row r="23" spans="1:19" x14ac:dyDescent="0.2">
      <c r="A23" s="8" t="s">
        <v>135</v>
      </c>
      <c r="B23" s="105" t="s">
        <v>136</v>
      </c>
      <c r="C23" s="105"/>
      <c r="D23" s="82"/>
      <c r="E23" s="82"/>
      <c r="F23" s="72"/>
      <c r="G23" s="10" t="s">
        <v>137</v>
      </c>
      <c r="H23" s="115" t="s">
        <v>138</v>
      </c>
      <c r="I23" s="117"/>
      <c r="J23" s="73"/>
      <c r="K23" s="73"/>
      <c r="L23" s="73"/>
      <c r="M23" s="74" t="s">
        <v>139</v>
      </c>
      <c r="N23" s="74"/>
      <c r="O23" s="75"/>
      <c r="P23" s="75"/>
      <c r="Q23" s="75"/>
      <c r="R23" s="75"/>
      <c r="S23" s="51"/>
    </row>
    <row r="24" spans="1:19" x14ac:dyDescent="0.2">
      <c r="A24" s="8" t="s">
        <v>140</v>
      </c>
      <c r="B24" s="105" t="s">
        <v>141</v>
      </c>
      <c r="C24" s="105"/>
      <c r="D24" s="82"/>
      <c r="E24" s="82"/>
      <c r="F24" s="72"/>
      <c r="G24" s="10" t="s">
        <v>142</v>
      </c>
      <c r="H24" s="115" t="s">
        <v>143</v>
      </c>
      <c r="I24" s="117"/>
      <c r="J24" s="73"/>
      <c r="K24" s="73" t="s">
        <v>144</v>
      </c>
      <c r="L24" s="73" t="s">
        <v>145</v>
      </c>
      <c r="M24" s="69"/>
      <c r="N24" s="69"/>
      <c r="O24" s="69"/>
      <c r="P24" s="69"/>
      <c r="Q24" s="69"/>
      <c r="R24" s="69"/>
      <c r="S24" s="53"/>
    </row>
    <row r="25" spans="1:19" x14ac:dyDescent="0.2">
      <c r="A25" s="8" t="s">
        <v>146</v>
      </c>
      <c r="B25" s="105" t="s">
        <v>147</v>
      </c>
      <c r="C25" s="105"/>
      <c r="D25" s="82"/>
      <c r="E25" s="82"/>
      <c r="F25" s="72"/>
      <c r="G25" s="10" t="s">
        <v>148</v>
      </c>
      <c r="H25" s="115" t="s">
        <v>149</v>
      </c>
      <c r="I25" s="117"/>
      <c r="J25" s="73"/>
      <c r="K25" s="73"/>
      <c r="L25" s="73"/>
      <c r="M25" s="14"/>
      <c r="N25" s="76" t="s">
        <v>150</v>
      </c>
      <c r="O25" s="51"/>
      <c r="P25" s="77" t="s">
        <v>151</v>
      </c>
      <c r="Q25" s="77"/>
      <c r="R25" s="77"/>
      <c r="S25" s="77"/>
    </row>
    <row r="26" spans="1:19" x14ac:dyDescent="0.2">
      <c r="A26" s="8" t="s">
        <v>152</v>
      </c>
      <c r="B26" s="105" t="s">
        <v>153</v>
      </c>
      <c r="C26" s="105"/>
      <c r="D26" s="82"/>
      <c r="E26" s="82"/>
      <c r="F26" s="72"/>
      <c r="G26" s="10" t="s">
        <v>154</v>
      </c>
      <c r="H26" s="115" t="s">
        <v>155</v>
      </c>
      <c r="I26" s="117"/>
      <c r="J26" s="73"/>
      <c r="K26" s="73"/>
      <c r="L26" s="73"/>
      <c r="M26" s="15"/>
      <c r="N26" s="65"/>
      <c r="O26" s="70"/>
      <c r="P26" s="72"/>
      <c r="Q26" s="72"/>
      <c r="R26" s="72"/>
      <c r="S26" s="72"/>
    </row>
    <row r="27" spans="1:19" x14ac:dyDescent="0.2">
      <c r="A27" s="8" t="s">
        <v>156</v>
      </c>
      <c r="B27" s="105" t="s">
        <v>157</v>
      </c>
      <c r="C27" s="105"/>
      <c r="D27" s="82"/>
      <c r="E27" s="82"/>
      <c r="F27" s="72"/>
      <c r="G27" s="10" t="s">
        <v>158</v>
      </c>
      <c r="H27" s="115" t="s">
        <v>159</v>
      </c>
      <c r="I27" s="117"/>
      <c r="J27" s="73"/>
      <c r="K27" s="73"/>
      <c r="L27" s="73"/>
      <c r="M27" s="15"/>
      <c r="N27" s="65"/>
      <c r="O27" s="70"/>
      <c r="P27" s="72" t="s">
        <v>160</v>
      </c>
      <c r="Q27" s="72" t="s">
        <v>161</v>
      </c>
      <c r="R27" s="72" t="s">
        <v>162</v>
      </c>
      <c r="S27" s="72" t="s">
        <v>163</v>
      </c>
    </row>
    <row r="28" spans="1:19" x14ac:dyDescent="0.2">
      <c r="A28" s="8" t="s">
        <v>164</v>
      </c>
      <c r="B28" s="105" t="s">
        <v>165</v>
      </c>
      <c r="C28" s="105"/>
      <c r="D28" s="82"/>
      <c r="E28" s="82"/>
      <c r="F28" s="72"/>
      <c r="G28" s="10" t="s">
        <v>166</v>
      </c>
      <c r="H28" s="115" t="s">
        <v>167</v>
      </c>
      <c r="I28" s="117"/>
      <c r="J28" s="73"/>
      <c r="K28" s="73"/>
      <c r="L28" s="73"/>
      <c r="M28" s="15"/>
      <c r="N28" s="52"/>
      <c r="O28" s="53"/>
      <c r="P28" s="72"/>
      <c r="Q28" s="72"/>
      <c r="R28" s="72"/>
      <c r="S28" s="72"/>
    </row>
    <row r="29" spans="1:19" ht="14.25" x14ac:dyDescent="0.2">
      <c r="A29" s="8" t="s">
        <v>168</v>
      </c>
      <c r="B29" s="105" t="s">
        <v>169</v>
      </c>
      <c r="C29" s="105"/>
      <c r="D29" s="82"/>
      <c r="E29" s="82"/>
      <c r="F29" s="72"/>
      <c r="G29" s="10" t="s">
        <v>170</v>
      </c>
      <c r="H29" s="115" t="s">
        <v>171</v>
      </c>
      <c r="I29" s="117"/>
      <c r="J29" s="73"/>
      <c r="K29" s="73"/>
      <c r="L29" s="73"/>
      <c r="M29" s="16"/>
      <c r="N29" s="68" t="s">
        <v>172</v>
      </c>
      <c r="O29" s="70"/>
      <c r="P29" s="6" t="s">
        <v>173</v>
      </c>
      <c r="Q29" s="6" t="s">
        <v>174</v>
      </c>
      <c r="R29" s="6" t="s">
        <v>175</v>
      </c>
      <c r="S29" s="6" t="s">
        <v>175</v>
      </c>
    </row>
    <row r="30" spans="1:19" ht="14.25" x14ac:dyDescent="0.2">
      <c r="A30" s="8" t="s">
        <v>176</v>
      </c>
      <c r="B30" s="105" t="s">
        <v>177</v>
      </c>
      <c r="C30" s="105"/>
      <c r="D30" s="82"/>
      <c r="E30" s="82"/>
      <c r="F30" s="72"/>
      <c r="G30" s="10" t="s">
        <v>178</v>
      </c>
      <c r="H30" s="115" t="s">
        <v>179</v>
      </c>
      <c r="I30" s="117"/>
      <c r="J30" s="73"/>
      <c r="K30" s="73"/>
      <c r="L30" s="73"/>
      <c r="M30" s="17"/>
      <c r="N30" s="106" t="s">
        <v>180</v>
      </c>
      <c r="O30" s="70"/>
      <c r="P30" s="6" t="s">
        <v>174</v>
      </c>
      <c r="Q30" s="6" t="s">
        <v>181</v>
      </c>
      <c r="R30" s="6" t="s">
        <v>182</v>
      </c>
      <c r="S30" s="6" t="s">
        <v>175</v>
      </c>
    </row>
    <row r="31" spans="1:19" ht="14.25" x14ac:dyDescent="0.2">
      <c r="A31" s="8" t="s">
        <v>183</v>
      </c>
      <c r="B31" s="105" t="s">
        <v>184</v>
      </c>
      <c r="C31" s="105"/>
      <c r="D31" s="82"/>
      <c r="E31" s="82"/>
      <c r="F31" s="72"/>
      <c r="G31" s="10" t="s">
        <v>185</v>
      </c>
      <c r="H31" s="115" t="s">
        <v>186</v>
      </c>
      <c r="I31" s="117"/>
      <c r="J31" s="73"/>
      <c r="K31" s="73"/>
      <c r="L31" s="73"/>
      <c r="M31" s="17"/>
      <c r="N31" s="106" t="s">
        <v>187</v>
      </c>
      <c r="O31" s="70"/>
      <c r="P31" s="6" t="s">
        <v>188</v>
      </c>
      <c r="Q31" s="6" t="s">
        <v>182</v>
      </c>
      <c r="R31" s="6" t="s">
        <v>189</v>
      </c>
      <c r="S31" s="6" t="s">
        <v>190</v>
      </c>
    </row>
    <row r="32" spans="1:19" ht="14.25" x14ac:dyDescent="0.2">
      <c r="A32" s="8" t="s">
        <v>191</v>
      </c>
      <c r="B32" s="105" t="s">
        <v>192</v>
      </c>
      <c r="C32" s="105"/>
      <c r="D32" s="82"/>
      <c r="E32" s="82"/>
      <c r="F32" s="72"/>
      <c r="G32" s="10" t="s">
        <v>193</v>
      </c>
      <c r="H32" s="115" t="s">
        <v>194</v>
      </c>
      <c r="I32" s="117"/>
      <c r="J32" s="73"/>
      <c r="K32" s="73"/>
      <c r="L32" s="73"/>
      <c r="M32" s="17"/>
      <c r="N32" s="106" t="s">
        <v>195</v>
      </c>
      <c r="O32" s="70"/>
      <c r="P32" s="6" t="s">
        <v>196</v>
      </c>
      <c r="Q32" s="6" t="s">
        <v>197</v>
      </c>
      <c r="R32" s="6" t="s">
        <v>198</v>
      </c>
      <c r="S32" s="6" t="s">
        <v>199</v>
      </c>
    </row>
    <row r="33" spans="1:19" ht="14.25" x14ac:dyDescent="0.2">
      <c r="A33" s="8" t="s">
        <v>200</v>
      </c>
      <c r="B33" s="105" t="s">
        <v>201</v>
      </c>
      <c r="C33" s="105"/>
      <c r="D33" s="82"/>
      <c r="E33" s="82"/>
      <c r="F33" s="72"/>
      <c r="G33" s="10" t="s">
        <v>202</v>
      </c>
      <c r="H33" s="115" t="s">
        <v>203</v>
      </c>
      <c r="I33" s="115"/>
      <c r="J33" s="116" t="s">
        <v>204</v>
      </c>
      <c r="K33" s="116" t="s">
        <v>205</v>
      </c>
      <c r="L33" s="116" t="s">
        <v>206</v>
      </c>
      <c r="M33" s="18"/>
      <c r="N33" s="106" t="s">
        <v>207</v>
      </c>
      <c r="O33" s="70"/>
      <c r="P33" s="6" t="s">
        <v>197</v>
      </c>
      <c r="Q33" s="6" t="s">
        <v>198</v>
      </c>
      <c r="R33" s="6" t="s">
        <v>199</v>
      </c>
      <c r="S33" s="6" t="s">
        <v>208</v>
      </c>
    </row>
    <row r="34" spans="1:19" ht="14.25" x14ac:dyDescent="0.2">
      <c r="A34" s="8" t="s">
        <v>209</v>
      </c>
      <c r="B34" s="105" t="s">
        <v>210</v>
      </c>
      <c r="C34" s="105"/>
      <c r="D34" s="82"/>
      <c r="E34" s="82"/>
      <c r="F34" s="72"/>
      <c r="G34" s="10" t="s">
        <v>211</v>
      </c>
      <c r="H34" s="115" t="s">
        <v>212</v>
      </c>
      <c r="I34" s="115"/>
      <c r="J34" s="95"/>
      <c r="K34" s="95"/>
      <c r="L34" s="95"/>
      <c r="M34" s="18"/>
      <c r="N34" s="106" t="s">
        <v>213</v>
      </c>
      <c r="O34" s="70"/>
      <c r="P34" s="6" t="s">
        <v>198</v>
      </c>
      <c r="Q34" s="6" t="s">
        <v>199</v>
      </c>
      <c r="R34" s="6" t="s">
        <v>214</v>
      </c>
      <c r="S34" s="6" t="s">
        <v>215</v>
      </c>
    </row>
    <row r="35" spans="1:19" ht="14.25" x14ac:dyDescent="0.2">
      <c r="A35" s="8" t="s">
        <v>216</v>
      </c>
      <c r="B35" s="105" t="s">
        <v>217</v>
      </c>
      <c r="C35" s="105"/>
      <c r="D35" s="82"/>
      <c r="E35" s="82"/>
      <c r="F35" s="72"/>
      <c r="G35" s="10" t="s">
        <v>218</v>
      </c>
      <c r="H35" s="115" t="s">
        <v>219</v>
      </c>
      <c r="I35" s="115"/>
      <c r="J35" s="95"/>
      <c r="K35" s="95"/>
      <c r="L35" s="95"/>
      <c r="M35" s="18"/>
      <c r="N35" s="106" t="s">
        <v>220</v>
      </c>
      <c r="O35" s="70"/>
      <c r="P35" s="6" t="s">
        <v>199</v>
      </c>
      <c r="Q35" s="6" t="s">
        <v>214</v>
      </c>
      <c r="R35" s="6" t="s">
        <v>215</v>
      </c>
      <c r="S35" s="6" t="s">
        <v>221</v>
      </c>
    </row>
    <row r="36" spans="1:19" ht="14.25" x14ac:dyDescent="0.2">
      <c r="A36" s="8" t="s">
        <v>222</v>
      </c>
      <c r="B36" s="105" t="s">
        <v>223</v>
      </c>
      <c r="C36" s="105"/>
      <c r="D36" s="82"/>
      <c r="E36" s="82"/>
      <c r="F36" s="72"/>
      <c r="G36" s="10" t="s">
        <v>224</v>
      </c>
      <c r="H36" s="115" t="s">
        <v>225</v>
      </c>
      <c r="I36" s="115"/>
      <c r="J36" s="95"/>
      <c r="K36" s="95"/>
      <c r="L36" s="95"/>
      <c r="M36" s="18"/>
      <c r="N36" s="106" t="s">
        <v>226</v>
      </c>
      <c r="O36" s="70"/>
      <c r="P36" s="6" t="s">
        <v>215</v>
      </c>
      <c r="Q36" s="6" t="s">
        <v>227</v>
      </c>
      <c r="R36" s="6" t="s">
        <v>221</v>
      </c>
      <c r="S36" s="6" t="s">
        <v>228</v>
      </c>
    </row>
    <row r="37" spans="1:19" ht="14.25" x14ac:dyDescent="0.2">
      <c r="A37" s="8" t="s">
        <v>229</v>
      </c>
      <c r="B37" s="105" t="s">
        <v>230</v>
      </c>
      <c r="C37" s="105"/>
      <c r="D37" s="82"/>
      <c r="E37" s="82"/>
      <c r="F37" s="72"/>
      <c r="G37" s="10" t="s">
        <v>231</v>
      </c>
      <c r="H37" s="115" t="s">
        <v>232</v>
      </c>
      <c r="I37" s="115"/>
      <c r="J37" s="95"/>
      <c r="K37" s="95"/>
      <c r="L37" s="95"/>
      <c r="M37" s="18"/>
      <c r="N37" s="106" t="s">
        <v>233</v>
      </c>
      <c r="O37" s="70"/>
      <c r="P37" s="6" t="s">
        <v>234</v>
      </c>
      <c r="Q37" s="6" t="s">
        <v>235</v>
      </c>
      <c r="R37" s="6" t="s">
        <v>236</v>
      </c>
      <c r="S37" s="6" t="s">
        <v>237</v>
      </c>
    </row>
    <row r="38" spans="1:19" ht="14.25" x14ac:dyDescent="0.2">
      <c r="A38" s="8" t="s">
        <v>238</v>
      </c>
      <c r="B38" s="105" t="s">
        <v>239</v>
      </c>
      <c r="C38" s="105"/>
      <c r="D38" s="110" t="s">
        <v>240</v>
      </c>
      <c r="E38" s="110"/>
      <c r="F38" s="72"/>
      <c r="G38" s="10" t="s">
        <v>241</v>
      </c>
      <c r="H38" s="115" t="s">
        <v>242</v>
      </c>
      <c r="I38" s="115"/>
      <c r="J38" s="84"/>
      <c r="K38" s="84"/>
      <c r="L38" s="84"/>
      <c r="M38" s="18"/>
      <c r="N38" s="106" t="s">
        <v>243</v>
      </c>
      <c r="O38" s="70"/>
      <c r="P38" s="6" t="s">
        <v>228</v>
      </c>
      <c r="Q38" s="6" t="s">
        <v>244</v>
      </c>
      <c r="R38" s="6" t="s">
        <v>245</v>
      </c>
      <c r="S38" s="6" t="s">
        <v>246</v>
      </c>
    </row>
    <row r="39" spans="1:19" ht="14.25" x14ac:dyDescent="0.2">
      <c r="A39" s="8" t="s">
        <v>247</v>
      </c>
      <c r="B39" s="105" t="s">
        <v>248</v>
      </c>
      <c r="C39" s="105"/>
      <c r="D39" s="110"/>
      <c r="E39" s="110"/>
      <c r="F39" s="72"/>
      <c r="G39" s="112" t="s">
        <v>249</v>
      </c>
      <c r="H39" s="112"/>
      <c r="I39" s="112"/>
      <c r="J39" s="112"/>
      <c r="K39" s="112"/>
      <c r="L39" s="112"/>
      <c r="M39" s="18"/>
      <c r="N39" s="106" t="s">
        <v>250</v>
      </c>
      <c r="O39" s="70"/>
      <c r="P39" s="6" t="s">
        <v>245</v>
      </c>
      <c r="Q39" s="6" t="s">
        <v>251</v>
      </c>
      <c r="R39" s="6" t="s">
        <v>237</v>
      </c>
      <c r="S39" s="6" t="s">
        <v>252</v>
      </c>
    </row>
    <row r="40" spans="1:19" ht="14.25" x14ac:dyDescent="0.2">
      <c r="A40" s="8" t="s">
        <v>253</v>
      </c>
      <c r="B40" s="105" t="s">
        <v>254</v>
      </c>
      <c r="C40" s="105"/>
      <c r="D40" s="110"/>
      <c r="E40" s="111"/>
      <c r="F40" s="87"/>
      <c r="G40" s="112"/>
      <c r="H40" s="112"/>
      <c r="I40" s="112"/>
      <c r="J40" s="112"/>
      <c r="K40" s="112"/>
      <c r="L40" s="112"/>
      <c r="M40" s="18"/>
      <c r="N40" s="107" t="s">
        <v>255</v>
      </c>
      <c r="O40" s="53"/>
      <c r="P40" s="6" t="s">
        <v>237</v>
      </c>
      <c r="Q40" s="6" t="s">
        <v>256</v>
      </c>
      <c r="R40" s="6" t="s">
        <v>257</v>
      </c>
      <c r="S40" s="6" t="s">
        <v>258</v>
      </c>
    </row>
    <row r="41" spans="1:19" ht="14.25" x14ac:dyDescent="0.15">
      <c r="A41" s="79" t="s">
        <v>259</v>
      </c>
      <c r="B41" s="79"/>
      <c r="C41" s="79"/>
      <c r="D41" s="114"/>
      <c r="E41" s="11"/>
      <c r="F41" s="12"/>
      <c r="G41" s="113"/>
      <c r="H41" s="112"/>
      <c r="I41" s="112"/>
      <c r="J41" s="112"/>
      <c r="K41" s="112"/>
      <c r="L41" s="112"/>
      <c r="M41" s="19"/>
      <c r="N41" s="90" t="s">
        <v>260</v>
      </c>
      <c r="O41" s="108"/>
      <c r="P41" s="108"/>
      <c r="Q41" s="108"/>
      <c r="R41" s="108"/>
      <c r="S41" s="109"/>
    </row>
    <row r="42" spans="1:19" x14ac:dyDescent="0.15">
      <c r="A42" s="79"/>
      <c r="B42" s="79"/>
      <c r="C42" s="79"/>
      <c r="D42" s="79"/>
      <c r="E42" s="83" t="s">
        <v>261</v>
      </c>
      <c r="F42" s="83"/>
      <c r="G42" s="79"/>
      <c r="H42" s="79"/>
      <c r="I42" s="79"/>
      <c r="J42" s="78" t="s">
        <v>262</v>
      </c>
      <c r="K42" s="79"/>
      <c r="L42" s="79"/>
      <c r="M42" s="79"/>
      <c r="N42" s="80" t="s">
        <v>263</v>
      </c>
      <c r="O42" s="75"/>
      <c r="P42" s="75"/>
      <c r="Q42" s="75"/>
      <c r="R42" s="75"/>
      <c r="S42" s="51"/>
    </row>
    <row r="43" spans="1:19" x14ac:dyDescent="0.15">
      <c r="A43" s="72" t="s">
        <v>264</v>
      </c>
      <c r="B43" s="72"/>
      <c r="C43" s="73" t="s">
        <v>265</v>
      </c>
      <c r="D43" s="73"/>
      <c r="E43" s="79"/>
      <c r="F43" s="79"/>
      <c r="G43" s="79"/>
      <c r="H43" s="79"/>
      <c r="I43" s="79"/>
      <c r="J43" s="79"/>
      <c r="K43" s="79"/>
      <c r="L43" s="79"/>
      <c r="M43" s="79"/>
      <c r="N43" s="65"/>
      <c r="O43" s="64"/>
      <c r="P43" s="64"/>
      <c r="Q43" s="64"/>
      <c r="R43" s="64"/>
      <c r="S43" s="70"/>
    </row>
    <row r="44" spans="1:19" x14ac:dyDescent="0.15">
      <c r="A44" s="72"/>
      <c r="B44" s="72"/>
      <c r="C44" s="10" t="s">
        <v>266</v>
      </c>
      <c r="D44" s="10" t="s">
        <v>267</v>
      </c>
      <c r="E44" s="72" t="s">
        <v>268</v>
      </c>
      <c r="F44" s="72"/>
      <c r="G44" s="73" t="s">
        <v>23</v>
      </c>
      <c r="H44" s="73"/>
      <c r="I44" s="10"/>
      <c r="J44" s="48"/>
      <c r="K44" s="48"/>
      <c r="L44" s="48"/>
      <c r="M44" s="48"/>
      <c r="N44" s="52"/>
      <c r="O44" s="69"/>
      <c r="P44" s="69"/>
      <c r="Q44" s="69"/>
      <c r="R44" s="69"/>
      <c r="S44" s="53"/>
    </row>
    <row r="45" spans="1:19" ht="14.25" x14ac:dyDescent="0.2">
      <c r="A45" s="89" t="s">
        <v>269</v>
      </c>
      <c r="B45" s="59"/>
      <c r="C45" s="73" t="s">
        <v>270</v>
      </c>
      <c r="D45" s="73" t="s">
        <v>70</v>
      </c>
      <c r="E45" s="72"/>
      <c r="F45" s="72"/>
      <c r="G45" s="6" t="s">
        <v>271</v>
      </c>
      <c r="H45" s="6" t="s">
        <v>272</v>
      </c>
      <c r="I45" s="6" t="s">
        <v>273</v>
      </c>
      <c r="J45" s="72" t="s">
        <v>150</v>
      </c>
      <c r="K45" s="73" t="s">
        <v>274</v>
      </c>
      <c r="L45" s="73"/>
      <c r="M45" s="73"/>
      <c r="N45" s="90" t="s">
        <v>275</v>
      </c>
      <c r="O45" s="108"/>
      <c r="P45" s="109"/>
      <c r="Q45" s="73" t="s">
        <v>276</v>
      </c>
      <c r="R45" s="73"/>
      <c r="S45" s="48"/>
    </row>
    <row r="46" spans="1:19" x14ac:dyDescent="0.2">
      <c r="A46" s="89" t="s">
        <v>277</v>
      </c>
      <c r="B46" s="59"/>
      <c r="C46" s="73"/>
      <c r="D46" s="73"/>
      <c r="E46" s="89" t="s">
        <v>278</v>
      </c>
      <c r="F46" s="59"/>
      <c r="G46" s="73" t="s">
        <v>279</v>
      </c>
      <c r="H46" s="73" t="s">
        <v>279</v>
      </c>
      <c r="I46" s="73" t="s">
        <v>280</v>
      </c>
      <c r="J46" s="73"/>
      <c r="K46" s="73" t="s">
        <v>281</v>
      </c>
      <c r="L46" s="73"/>
      <c r="M46" s="73"/>
      <c r="N46" s="81" t="s">
        <v>282</v>
      </c>
      <c r="O46" s="51"/>
      <c r="P46" s="72" t="s">
        <v>283</v>
      </c>
      <c r="Q46" s="73" t="s">
        <v>282</v>
      </c>
      <c r="R46" s="72" t="s">
        <v>283</v>
      </c>
      <c r="S46" s="48"/>
    </row>
    <row r="47" spans="1:19" x14ac:dyDescent="0.2">
      <c r="A47" s="89" t="s">
        <v>284</v>
      </c>
      <c r="B47" s="59"/>
      <c r="C47" s="73"/>
      <c r="D47" s="73"/>
      <c r="E47" s="89" t="s">
        <v>285</v>
      </c>
      <c r="F47" s="59"/>
      <c r="G47" s="73"/>
      <c r="H47" s="73"/>
      <c r="I47" s="73"/>
      <c r="J47" s="73"/>
      <c r="K47" s="73" t="s">
        <v>286</v>
      </c>
      <c r="L47" s="72" t="s">
        <v>287</v>
      </c>
      <c r="M47" s="72" t="s">
        <v>288</v>
      </c>
      <c r="N47" s="52"/>
      <c r="O47" s="53"/>
      <c r="P47" s="73"/>
      <c r="Q47" s="73"/>
      <c r="R47" s="73"/>
      <c r="S47" s="48"/>
    </row>
    <row r="48" spans="1:19" x14ac:dyDescent="0.2">
      <c r="A48" s="89" t="s">
        <v>289</v>
      </c>
      <c r="B48" s="59"/>
      <c r="C48" s="73"/>
      <c r="D48" s="73"/>
      <c r="E48" s="89" t="s">
        <v>290</v>
      </c>
      <c r="F48" s="59"/>
      <c r="G48" s="73"/>
      <c r="H48" s="73"/>
      <c r="I48" s="73"/>
      <c r="J48" s="73"/>
      <c r="K48" s="73"/>
      <c r="L48" s="73"/>
      <c r="M48" s="72"/>
      <c r="N48" s="50" t="s">
        <v>291</v>
      </c>
      <c r="O48" s="51"/>
      <c r="P48" s="47" t="s">
        <v>292</v>
      </c>
      <c r="Q48" s="82" t="s">
        <v>293</v>
      </c>
      <c r="R48" s="47" t="s">
        <v>294</v>
      </c>
      <c r="S48" s="48"/>
    </row>
    <row r="49" spans="1:19" x14ac:dyDescent="0.2">
      <c r="A49" s="89" t="s">
        <v>295</v>
      </c>
      <c r="B49" s="59"/>
      <c r="C49" s="73"/>
      <c r="D49" s="73"/>
      <c r="E49" s="89" t="s">
        <v>296</v>
      </c>
      <c r="F49" s="59"/>
      <c r="G49" s="73"/>
      <c r="H49" s="73"/>
      <c r="I49" s="73"/>
      <c r="J49" s="6" t="s">
        <v>297</v>
      </c>
      <c r="K49" s="6" t="s">
        <v>298</v>
      </c>
      <c r="L49" s="6" t="s">
        <v>299</v>
      </c>
      <c r="M49" s="6" t="s">
        <v>300</v>
      </c>
      <c r="N49" s="52"/>
      <c r="O49" s="53"/>
      <c r="P49" s="49"/>
      <c r="Q49" s="82"/>
      <c r="R49" s="49"/>
      <c r="S49" s="48"/>
    </row>
    <row r="50" spans="1:19" x14ac:dyDescent="0.2">
      <c r="A50" s="89" t="s">
        <v>301</v>
      </c>
      <c r="B50" s="59"/>
      <c r="C50" s="73"/>
      <c r="D50" s="73"/>
      <c r="E50" s="89" t="s">
        <v>302</v>
      </c>
      <c r="F50" s="59"/>
      <c r="G50" s="73"/>
      <c r="H50" s="73"/>
      <c r="I50" s="73"/>
      <c r="J50" s="9" t="s">
        <v>303</v>
      </c>
      <c r="K50" s="6" t="s">
        <v>299</v>
      </c>
      <c r="L50" s="6" t="s">
        <v>300</v>
      </c>
      <c r="M50" s="6" t="s">
        <v>304</v>
      </c>
      <c r="N50" s="50" t="s">
        <v>305</v>
      </c>
      <c r="O50" s="51"/>
      <c r="P50" s="47" t="s">
        <v>306</v>
      </c>
      <c r="Q50" s="82"/>
      <c r="R50" s="49"/>
      <c r="S50" s="48"/>
    </row>
    <row r="51" spans="1:19" x14ac:dyDescent="0.2">
      <c r="A51" s="89" t="s">
        <v>307</v>
      </c>
      <c r="B51" s="59"/>
      <c r="C51" s="73"/>
      <c r="D51" s="73"/>
      <c r="E51" s="89" t="s">
        <v>308</v>
      </c>
      <c r="F51" s="59"/>
      <c r="G51" s="73"/>
      <c r="H51" s="73"/>
      <c r="I51" s="73"/>
      <c r="J51" s="9" t="s">
        <v>309</v>
      </c>
      <c r="K51" s="6" t="s">
        <v>300</v>
      </c>
      <c r="L51" s="6" t="s">
        <v>304</v>
      </c>
      <c r="M51" s="6" t="s">
        <v>310</v>
      </c>
      <c r="N51" s="52"/>
      <c r="O51" s="53"/>
      <c r="P51" s="49"/>
      <c r="Q51" s="82"/>
      <c r="R51" s="49"/>
      <c r="S51" s="48"/>
    </row>
    <row r="52" spans="1:19" x14ac:dyDescent="0.2">
      <c r="A52" s="89" t="s">
        <v>311</v>
      </c>
      <c r="B52" s="59"/>
      <c r="C52" s="73"/>
      <c r="D52" s="73"/>
      <c r="E52" s="89" t="s">
        <v>312</v>
      </c>
      <c r="F52" s="59"/>
      <c r="G52" s="73" t="s">
        <v>313</v>
      </c>
      <c r="H52" s="73" t="s">
        <v>313</v>
      </c>
      <c r="I52" s="73" t="s">
        <v>314</v>
      </c>
      <c r="J52" s="9" t="s">
        <v>315</v>
      </c>
      <c r="K52" s="6" t="s">
        <v>304</v>
      </c>
      <c r="L52" s="6" t="s">
        <v>310</v>
      </c>
      <c r="M52" s="6" t="s">
        <v>316</v>
      </c>
      <c r="N52" s="50" t="s">
        <v>317</v>
      </c>
      <c r="O52" s="51"/>
      <c r="P52" s="47" t="s">
        <v>318</v>
      </c>
      <c r="Q52" s="82" t="s">
        <v>319</v>
      </c>
      <c r="R52" s="47" t="s">
        <v>320</v>
      </c>
      <c r="S52" s="54"/>
    </row>
    <row r="53" spans="1:19" x14ac:dyDescent="0.2">
      <c r="A53" s="89" t="s">
        <v>321</v>
      </c>
      <c r="B53" s="59"/>
      <c r="C53" s="73" t="s">
        <v>322</v>
      </c>
      <c r="D53" s="73" t="s">
        <v>280</v>
      </c>
      <c r="E53" s="89" t="s">
        <v>323</v>
      </c>
      <c r="F53" s="59"/>
      <c r="G53" s="73"/>
      <c r="H53" s="73"/>
      <c r="I53" s="73"/>
      <c r="J53" s="9" t="s">
        <v>324</v>
      </c>
      <c r="K53" s="6" t="s">
        <v>310</v>
      </c>
      <c r="L53" s="6" t="s">
        <v>316</v>
      </c>
      <c r="M53" s="6" t="s">
        <v>325</v>
      </c>
      <c r="N53" s="52"/>
      <c r="O53" s="53"/>
      <c r="P53" s="49"/>
      <c r="Q53" s="82"/>
      <c r="R53" s="49"/>
      <c r="S53" s="54"/>
    </row>
    <row r="54" spans="1:19" x14ac:dyDescent="0.2">
      <c r="A54" s="89" t="s">
        <v>326</v>
      </c>
      <c r="B54" s="59"/>
      <c r="C54" s="73"/>
      <c r="D54" s="73"/>
      <c r="E54" s="89" t="s">
        <v>327</v>
      </c>
      <c r="F54" s="59"/>
      <c r="G54" s="73"/>
      <c r="H54" s="73"/>
      <c r="I54" s="73"/>
      <c r="J54" s="9" t="s">
        <v>328</v>
      </c>
      <c r="K54" s="6" t="s">
        <v>325</v>
      </c>
      <c r="L54" s="6" t="s">
        <v>329</v>
      </c>
      <c r="M54" s="6" t="s">
        <v>329</v>
      </c>
      <c r="N54" s="55" t="s">
        <v>330</v>
      </c>
      <c r="O54" s="51"/>
      <c r="P54" s="47" t="s">
        <v>331</v>
      </c>
      <c r="Q54" s="82"/>
      <c r="R54" s="49"/>
      <c r="S54" s="54"/>
    </row>
    <row r="55" spans="1:19" x14ac:dyDescent="0.2">
      <c r="A55" s="89" t="s">
        <v>332</v>
      </c>
      <c r="B55" s="59"/>
      <c r="C55" s="73"/>
      <c r="D55" s="73"/>
      <c r="E55" s="89" t="s">
        <v>333</v>
      </c>
      <c r="F55" s="59"/>
      <c r="G55" s="73"/>
      <c r="H55" s="73"/>
      <c r="I55" s="73"/>
      <c r="J55" s="9" t="s">
        <v>334</v>
      </c>
      <c r="K55" s="6" t="s">
        <v>335</v>
      </c>
      <c r="L55" s="6" t="s">
        <v>336</v>
      </c>
      <c r="M55" s="6" t="s">
        <v>336</v>
      </c>
      <c r="N55" s="52"/>
      <c r="O55" s="53"/>
      <c r="P55" s="49"/>
      <c r="Q55" s="82"/>
      <c r="R55" s="49"/>
      <c r="S55" s="54"/>
    </row>
    <row r="56" spans="1:19" ht="14.25" x14ac:dyDescent="0.2">
      <c r="A56" s="89" t="s">
        <v>337</v>
      </c>
      <c r="B56" s="59"/>
      <c r="C56" s="73"/>
      <c r="D56" s="73"/>
      <c r="E56" s="89" t="s">
        <v>338</v>
      </c>
      <c r="F56" s="59"/>
      <c r="G56" s="73"/>
      <c r="H56" s="73"/>
      <c r="I56" s="73"/>
      <c r="J56" s="9" t="s">
        <v>339</v>
      </c>
      <c r="K56" s="6" t="s">
        <v>340</v>
      </c>
      <c r="L56" s="6" t="s">
        <v>341</v>
      </c>
      <c r="M56" s="6" t="s">
        <v>341</v>
      </c>
      <c r="N56" s="76" t="s">
        <v>342</v>
      </c>
      <c r="O56" s="75"/>
      <c r="P56" s="75"/>
      <c r="Q56" s="75"/>
      <c r="R56" s="75"/>
      <c r="S56" s="51"/>
    </row>
    <row r="57" spans="1:19" ht="14.25" x14ac:dyDescent="0.2">
      <c r="A57" s="89" t="s">
        <v>343</v>
      </c>
      <c r="B57" s="59"/>
      <c r="C57" s="73"/>
      <c r="D57" s="73"/>
      <c r="E57" s="89" t="s">
        <v>344</v>
      </c>
      <c r="F57" s="59"/>
      <c r="G57" s="73"/>
      <c r="H57" s="73"/>
      <c r="I57" s="73"/>
      <c r="J57" s="9" t="s">
        <v>345</v>
      </c>
      <c r="K57" s="6" t="s">
        <v>346</v>
      </c>
      <c r="L57" s="6" t="s">
        <v>347</v>
      </c>
      <c r="M57" s="20" t="s">
        <v>347</v>
      </c>
      <c r="N57" s="104"/>
      <c r="O57" s="75"/>
      <c r="P57" s="75"/>
      <c r="Q57" s="75"/>
      <c r="R57" s="75"/>
      <c r="S57" s="51"/>
    </row>
    <row r="58" spans="1:19" ht="14.25" x14ac:dyDescent="0.2">
      <c r="A58" s="89" t="s">
        <v>348</v>
      </c>
      <c r="B58" s="59"/>
      <c r="C58" s="73"/>
      <c r="D58" s="73"/>
      <c r="E58" s="89" t="s">
        <v>349</v>
      </c>
      <c r="F58" s="59"/>
      <c r="G58" s="73"/>
      <c r="H58" s="73"/>
      <c r="I58" s="73"/>
      <c r="J58" s="9" t="s">
        <v>350</v>
      </c>
      <c r="K58" s="6" t="s">
        <v>347</v>
      </c>
      <c r="L58" s="6" t="s">
        <v>351</v>
      </c>
      <c r="M58" s="20" t="s">
        <v>351</v>
      </c>
      <c r="N58" s="68"/>
      <c r="O58" s="64"/>
      <c r="P58" s="66"/>
      <c r="Q58" s="64"/>
      <c r="R58" s="64"/>
      <c r="S58" s="70"/>
    </row>
    <row r="59" spans="1:19" x14ac:dyDescent="0.2">
      <c r="A59" s="89" t="s">
        <v>352</v>
      </c>
      <c r="B59" s="59"/>
      <c r="C59" s="73"/>
      <c r="D59" s="73"/>
      <c r="E59" s="89" t="s">
        <v>353</v>
      </c>
      <c r="F59" s="59"/>
      <c r="G59" s="73"/>
      <c r="H59" s="73"/>
      <c r="I59" s="73"/>
      <c r="J59" s="56" t="s">
        <v>354</v>
      </c>
      <c r="K59" s="57"/>
      <c r="L59" s="57"/>
      <c r="M59" s="58"/>
      <c r="N59" s="63"/>
      <c r="O59" s="64"/>
      <c r="P59" s="66"/>
      <c r="Q59" s="66"/>
      <c r="R59" s="66"/>
      <c r="S59" s="67"/>
    </row>
    <row r="60" spans="1:19" x14ac:dyDescent="0.2">
      <c r="A60" s="89" t="s">
        <v>355</v>
      </c>
      <c r="B60" s="59"/>
      <c r="C60" s="73"/>
      <c r="D60" s="73"/>
      <c r="E60" s="89" t="s">
        <v>356</v>
      </c>
      <c r="F60" s="59"/>
      <c r="G60" s="73"/>
      <c r="H60" s="73"/>
      <c r="I60" s="73"/>
      <c r="J60" s="59"/>
      <c r="K60" s="59"/>
      <c r="L60" s="59"/>
      <c r="M60" s="60"/>
      <c r="N60" s="65"/>
      <c r="O60" s="64"/>
      <c r="P60" s="66"/>
      <c r="Q60" s="66"/>
      <c r="R60" s="66"/>
      <c r="S60" s="67"/>
    </row>
    <row r="61" spans="1:19" x14ac:dyDescent="0.2">
      <c r="A61" s="89" t="s">
        <v>357</v>
      </c>
      <c r="B61" s="59"/>
      <c r="C61" s="73"/>
      <c r="D61" s="73"/>
      <c r="E61" s="89" t="s">
        <v>358</v>
      </c>
      <c r="F61" s="59"/>
      <c r="G61" s="73" t="s">
        <v>359</v>
      </c>
      <c r="H61" s="73" t="s">
        <v>359</v>
      </c>
      <c r="I61" s="73" t="s">
        <v>360</v>
      </c>
      <c r="J61" s="59"/>
      <c r="K61" s="59"/>
      <c r="L61" s="59"/>
      <c r="M61" s="60"/>
      <c r="N61" s="68"/>
      <c r="O61" s="64"/>
      <c r="P61" s="66"/>
      <c r="Q61" s="64"/>
      <c r="R61" s="64"/>
      <c r="S61" s="70"/>
    </row>
    <row r="62" spans="1:19" x14ac:dyDescent="0.2">
      <c r="A62" s="89" t="s">
        <v>361</v>
      </c>
      <c r="B62" s="59"/>
      <c r="C62" s="73"/>
      <c r="D62" s="73"/>
      <c r="E62" s="89" t="s">
        <v>362</v>
      </c>
      <c r="F62" s="59"/>
      <c r="G62" s="73"/>
      <c r="H62" s="73"/>
      <c r="I62" s="73"/>
      <c r="J62" s="61"/>
      <c r="K62" s="61"/>
      <c r="L62" s="61"/>
      <c r="M62" s="62"/>
      <c r="N62" s="52"/>
      <c r="O62" s="69"/>
      <c r="P62" s="69"/>
      <c r="Q62" s="69"/>
      <c r="R62" s="69"/>
      <c r="S62" s="53"/>
    </row>
    <row r="63" spans="1:19" x14ac:dyDescent="0.2">
      <c r="A63" s="89" t="s">
        <v>363</v>
      </c>
      <c r="B63" s="59"/>
      <c r="C63" s="73"/>
      <c r="D63" s="73"/>
      <c r="E63" s="89" t="s">
        <v>364</v>
      </c>
      <c r="F63" s="59"/>
      <c r="G63" s="73"/>
      <c r="H63" s="73"/>
      <c r="I63" s="73"/>
      <c r="J63" s="79" t="s">
        <v>365</v>
      </c>
      <c r="K63" s="79"/>
      <c r="L63" s="79"/>
      <c r="M63" s="79"/>
      <c r="N63" s="83"/>
      <c r="O63" s="83"/>
      <c r="P63" s="83"/>
      <c r="Q63" s="84"/>
      <c r="R63" s="84"/>
      <c r="S63" s="84"/>
    </row>
    <row r="64" spans="1:19" x14ac:dyDescent="0.2">
      <c r="A64" s="89" t="s">
        <v>366</v>
      </c>
      <c r="B64" s="59"/>
      <c r="C64" s="73"/>
      <c r="D64" s="73"/>
      <c r="E64" s="89" t="s">
        <v>367</v>
      </c>
      <c r="F64" s="59"/>
      <c r="G64" s="73"/>
      <c r="H64" s="73"/>
      <c r="I64" s="73"/>
      <c r="J64" s="79"/>
      <c r="K64" s="79"/>
      <c r="L64" s="79"/>
      <c r="M64" s="79"/>
      <c r="N64" s="79"/>
      <c r="O64" s="79"/>
      <c r="P64" s="79"/>
      <c r="Q64" s="48"/>
      <c r="R64" s="48"/>
      <c r="S64" s="48"/>
    </row>
    <row r="65" spans="1:19" ht="14.25" x14ac:dyDescent="0.2">
      <c r="A65" s="89" t="s">
        <v>368</v>
      </c>
      <c r="B65" s="59"/>
      <c r="C65" s="73"/>
      <c r="D65" s="73"/>
      <c r="E65" s="89" t="s">
        <v>369</v>
      </c>
      <c r="F65" s="59"/>
      <c r="G65" s="73"/>
      <c r="H65" s="73"/>
      <c r="I65" s="73"/>
      <c r="J65" s="72" t="s">
        <v>370</v>
      </c>
      <c r="K65" s="72"/>
      <c r="L65" s="72" t="s">
        <v>371</v>
      </c>
      <c r="M65" s="72"/>
      <c r="N65" s="100" t="s">
        <v>372</v>
      </c>
      <c r="O65" s="101"/>
      <c r="P65" s="102"/>
      <c r="Q65" s="72" t="s">
        <v>373</v>
      </c>
      <c r="R65" s="72"/>
      <c r="S65" s="72"/>
    </row>
    <row r="66" spans="1:19" x14ac:dyDescent="0.2">
      <c r="A66" s="89" t="s">
        <v>374</v>
      </c>
      <c r="B66" s="59"/>
      <c r="C66" s="73"/>
      <c r="D66" s="73"/>
      <c r="E66" s="56" t="s">
        <v>375</v>
      </c>
      <c r="F66" s="56"/>
      <c r="G66" s="56"/>
      <c r="H66" s="56"/>
      <c r="I66" s="56"/>
      <c r="J66" s="72" t="s">
        <v>376</v>
      </c>
      <c r="K66" s="72" t="s">
        <v>377</v>
      </c>
      <c r="L66" s="72" t="s">
        <v>378</v>
      </c>
      <c r="M66" s="72" t="s">
        <v>379</v>
      </c>
      <c r="N66" s="100" t="s">
        <v>380</v>
      </c>
      <c r="O66" s="103"/>
      <c r="P66" s="72" t="s">
        <v>381</v>
      </c>
      <c r="Q66" s="72" t="s">
        <v>380</v>
      </c>
      <c r="R66" s="72"/>
      <c r="S66" s="72" t="s">
        <v>381</v>
      </c>
    </row>
    <row r="67" spans="1:19" x14ac:dyDescent="0.2">
      <c r="A67" s="89" t="s">
        <v>382</v>
      </c>
      <c r="B67" s="59"/>
      <c r="C67" s="73" t="s">
        <v>383</v>
      </c>
      <c r="D67" s="73" t="s">
        <v>314</v>
      </c>
      <c r="E67" s="56"/>
      <c r="F67" s="56"/>
      <c r="G67" s="56"/>
      <c r="H67" s="56"/>
      <c r="I67" s="56"/>
      <c r="J67" s="72"/>
      <c r="K67" s="72"/>
      <c r="L67" s="72"/>
      <c r="M67" s="72"/>
      <c r="N67" s="87" t="s">
        <v>378</v>
      </c>
      <c r="O67" s="87" t="s">
        <v>384</v>
      </c>
      <c r="P67" s="72"/>
      <c r="Q67" s="72" t="s">
        <v>378</v>
      </c>
      <c r="R67" s="72" t="s">
        <v>384</v>
      </c>
      <c r="S67" s="72"/>
    </row>
    <row r="68" spans="1:19" x14ac:dyDescent="0.2">
      <c r="A68" s="89" t="s">
        <v>385</v>
      </c>
      <c r="B68" s="59"/>
      <c r="C68" s="73"/>
      <c r="D68" s="73"/>
      <c r="E68" s="79" t="s">
        <v>386</v>
      </c>
      <c r="F68" s="79"/>
      <c r="G68" s="79"/>
      <c r="H68" s="79"/>
      <c r="I68" s="79"/>
      <c r="J68" s="72"/>
      <c r="K68" s="72"/>
      <c r="L68" s="72"/>
      <c r="M68" s="72"/>
      <c r="N68" s="97"/>
      <c r="O68" s="77"/>
      <c r="P68" s="72"/>
      <c r="Q68" s="72"/>
      <c r="R68" s="72"/>
      <c r="S68" s="72"/>
    </row>
    <row r="69" spans="1:19" x14ac:dyDescent="0.2">
      <c r="A69" s="89" t="s">
        <v>387</v>
      </c>
      <c r="B69" s="59"/>
      <c r="C69" s="73"/>
      <c r="D69" s="73"/>
      <c r="E69" s="79"/>
      <c r="F69" s="79"/>
      <c r="G69" s="79"/>
      <c r="H69" s="79"/>
      <c r="I69" s="79"/>
      <c r="J69" s="7" t="s">
        <v>388</v>
      </c>
      <c r="K69" s="22" t="s">
        <v>389</v>
      </c>
      <c r="L69" s="23" t="s">
        <v>390</v>
      </c>
      <c r="M69" s="87" t="s">
        <v>391</v>
      </c>
      <c r="N69" s="24" t="s">
        <v>392</v>
      </c>
      <c r="O69" s="72" t="s">
        <v>393</v>
      </c>
      <c r="P69" s="7">
        <v>0.39</v>
      </c>
      <c r="Q69" s="33">
        <v>2.5</v>
      </c>
      <c r="R69" s="72" t="s">
        <v>394</v>
      </c>
      <c r="S69" s="7">
        <v>0.46</v>
      </c>
    </row>
    <row r="70" spans="1:19" x14ac:dyDescent="0.2">
      <c r="A70" s="89" t="s">
        <v>395</v>
      </c>
      <c r="B70" s="59"/>
      <c r="C70" s="73"/>
      <c r="D70" s="73"/>
      <c r="E70" s="72" t="s">
        <v>150</v>
      </c>
      <c r="F70" s="73" t="s">
        <v>396</v>
      </c>
      <c r="G70" s="73"/>
      <c r="H70" s="73"/>
      <c r="I70" s="73"/>
      <c r="J70" s="7" t="s">
        <v>397</v>
      </c>
      <c r="K70" s="25" t="s">
        <v>398</v>
      </c>
      <c r="L70" s="7" t="s">
        <v>399</v>
      </c>
      <c r="M70" s="94"/>
      <c r="N70" s="26" t="s">
        <v>400</v>
      </c>
      <c r="O70" s="72"/>
      <c r="P70" s="7">
        <v>0.62</v>
      </c>
      <c r="Q70" s="34">
        <v>2.8</v>
      </c>
      <c r="R70" s="72"/>
      <c r="S70" s="7">
        <v>0.73</v>
      </c>
    </row>
    <row r="71" spans="1:19" ht="24" x14ac:dyDescent="0.2">
      <c r="A71" s="89" t="s">
        <v>401</v>
      </c>
      <c r="B71" s="59"/>
      <c r="C71" s="73"/>
      <c r="D71" s="73"/>
      <c r="E71" s="72"/>
      <c r="F71" s="7" t="s">
        <v>402</v>
      </c>
      <c r="G71" s="7" t="s">
        <v>403</v>
      </c>
      <c r="H71" s="7" t="s">
        <v>404</v>
      </c>
      <c r="I71" s="7" t="s">
        <v>405</v>
      </c>
      <c r="J71" s="7" t="s">
        <v>406</v>
      </c>
      <c r="K71" s="22" t="s">
        <v>407</v>
      </c>
      <c r="L71" s="23" t="s">
        <v>408</v>
      </c>
      <c r="M71" s="94"/>
      <c r="N71" s="26" t="s">
        <v>400</v>
      </c>
      <c r="O71" s="72"/>
      <c r="P71" s="7">
        <v>0.32</v>
      </c>
      <c r="Q71" s="34">
        <v>2.8</v>
      </c>
      <c r="R71" s="72"/>
      <c r="S71" s="7">
        <v>0.97</v>
      </c>
    </row>
    <row r="72" spans="1:19" x14ac:dyDescent="0.2">
      <c r="A72" s="89" t="s">
        <v>409</v>
      </c>
      <c r="B72" s="59"/>
      <c r="C72" s="73"/>
      <c r="D72" s="73"/>
      <c r="E72" s="6" t="s">
        <v>410</v>
      </c>
      <c r="F72" s="7" t="s">
        <v>257</v>
      </c>
      <c r="G72" s="7" t="s">
        <v>411</v>
      </c>
      <c r="H72" s="7" t="s">
        <v>412</v>
      </c>
      <c r="I72" s="7" t="s">
        <v>175</v>
      </c>
      <c r="J72" s="7" t="s">
        <v>413</v>
      </c>
      <c r="K72" s="22" t="s">
        <v>414</v>
      </c>
      <c r="L72" s="7" t="s">
        <v>415</v>
      </c>
      <c r="M72" s="94"/>
      <c r="N72" s="26" t="s">
        <v>416</v>
      </c>
      <c r="O72" s="72"/>
      <c r="P72" s="7">
        <v>1.26</v>
      </c>
      <c r="Q72" s="34">
        <v>3.5</v>
      </c>
      <c r="R72" s="72"/>
      <c r="S72" s="7">
        <v>1.45</v>
      </c>
    </row>
    <row r="73" spans="1:19" x14ac:dyDescent="0.2">
      <c r="A73" s="89" t="s">
        <v>417</v>
      </c>
      <c r="B73" s="59"/>
      <c r="C73" s="73"/>
      <c r="D73" s="73"/>
      <c r="E73" s="6" t="s">
        <v>418</v>
      </c>
      <c r="F73" s="7" t="s">
        <v>258</v>
      </c>
      <c r="G73" s="7" t="s">
        <v>419</v>
      </c>
      <c r="H73" s="7" t="s">
        <v>420</v>
      </c>
      <c r="I73" s="7" t="s">
        <v>175</v>
      </c>
      <c r="J73" s="7" t="s">
        <v>421</v>
      </c>
      <c r="K73" s="22" t="s">
        <v>422</v>
      </c>
      <c r="L73" s="23" t="s">
        <v>423</v>
      </c>
      <c r="M73" s="95"/>
      <c r="N73" s="26" t="s">
        <v>416</v>
      </c>
      <c r="O73" s="72"/>
      <c r="P73" s="7">
        <v>1.63</v>
      </c>
      <c r="Q73" s="33">
        <v>3.5</v>
      </c>
      <c r="R73" s="72"/>
      <c r="S73" s="7">
        <v>2.0099999999999998</v>
      </c>
    </row>
    <row r="74" spans="1:19" x14ac:dyDescent="0.2">
      <c r="A74" s="89" t="s">
        <v>424</v>
      </c>
      <c r="B74" s="59"/>
      <c r="C74" s="73" t="s">
        <v>359</v>
      </c>
      <c r="D74" s="73" t="s">
        <v>360</v>
      </c>
      <c r="E74" s="6" t="s">
        <v>425</v>
      </c>
      <c r="F74" s="7" t="s">
        <v>411</v>
      </c>
      <c r="G74" s="7" t="s">
        <v>412</v>
      </c>
      <c r="H74" s="7" t="s">
        <v>426</v>
      </c>
      <c r="I74" s="7" t="s">
        <v>427</v>
      </c>
      <c r="J74" s="7" t="s">
        <v>428</v>
      </c>
      <c r="K74" s="7" t="s">
        <v>429</v>
      </c>
      <c r="L74" s="23" t="s">
        <v>430</v>
      </c>
      <c r="M74" s="95"/>
      <c r="N74" s="26" t="s">
        <v>431</v>
      </c>
      <c r="O74" s="72"/>
      <c r="P74" s="7">
        <v>2.42</v>
      </c>
      <c r="Q74" s="33">
        <v>4</v>
      </c>
      <c r="R74" s="72"/>
      <c r="S74" s="7">
        <v>2.91</v>
      </c>
    </row>
    <row r="75" spans="1:19" x14ac:dyDescent="0.2">
      <c r="A75" s="89" t="s">
        <v>432</v>
      </c>
      <c r="B75" s="59"/>
      <c r="C75" s="73"/>
      <c r="D75" s="73"/>
      <c r="E75" s="6" t="s">
        <v>433</v>
      </c>
      <c r="F75" s="7" t="s">
        <v>412</v>
      </c>
      <c r="G75" s="7" t="s">
        <v>420</v>
      </c>
      <c r="H75" s="7" t="s">
        <v>427</v>
      </c>
      <c r="I75" s="7" t="s">
        <v>434</v>
      </c>
      <c r="J75" s="7" t="s">
        <v>435</v>
      </c>
      <c r="K75" s="25" t="s">
        <v>436</v>
      </c>
      <c r="L75" s="23" t="s">
        <v>437</v>
      </c>
      <c r="M75" s="95"/>
      <c r="N75" s="26">
        <v>3.5</v>
      </c>
      <c r="O75" s="72"/>
      <c r="P75" s="7">
        <v>3.13</v>
      </c>
      <c r="Q75" s="33">
        <v>4</v>
      </c>
      <c r="R75" s="72"/>
      <c r="S75" s="7">
        <v>3.78</v>
      </c>
    </row>
    <row r="76" spans="1:19" x14ac:dyDescent="0.2">
      <c r="A76" s="89" t="s">
        <v>438</v>
      </c>
      <c r="B76" s="59"/>
      <c r="C76" s="73"/>
      <c r="D76" s="73"/>
      <c r="E76" s="6" t="s">
        <v>439</v>
      </c>
      <c r="F76" s="7" t="s">
        <v>440</v>
      </c>
      <c r="G76" s="7" t="s">
        <v>426</v>
      </c>
      <c r="H76" s="7" t="s">
        <v>441</v>
      </c>
      <c r="I76" s="7" t="s">
        <v>442</v>
      </c>
      <c r="J76" s="7" t="s">
        <v>443</v>
      </c>
      <c r="K76" s="25" t="s">
        <v>444</v>
      </c>
      <c r="L76" s="23" t="s">
        <v>445</v>
      </c>
      <c r="M76" s="84"/>
      <c r="N76" s="24">
        <v>3.5</v>
      </c>
      <c r="O76" s="72"/>
      <c r="P76" s="7">
        <v>3.84</v>
      </c>
      <c r="Q76" s="34">
        <v>4.5</v>
      </c>
      <c r="R76" s="72"/>
      <c r="S76" s="7">
        <v>4.58</v>
      </c>
    </row>
    <row r="77" spans="1:19" x14ac:dyDescent="0.2">
      <c r="A77" s="89" t="s">
        <v>446</v>
      </c>
      <c r="B77" s="59"/>
      <c r="C77" s="73"/>
      <c r="D77" s="73"/>
      <c r="E77" s="6" t="s">
        <v>447</v>
      </c>
      <c r="F77" s="7" t="s">
        <v>426</v>
      </c>
      <c r="G77" s="7" t="s">
        <v>427</v>
      </c>
      <c r="H77" s="7" t="s">
        <v>434</v>
      </c>
      <c r="I77" s="7" t="s">
        <v>448</v>
      </c>
      <c r="J77" s="7" t="s">
        <v>449</v>
      </c>
      <c r="K77" s="7" t="s">
        <v>450</v>
      </c>
      <c r="L77" s="23" t="s">
        <v>451</v>
      </c>
      <c r="M77" s="96" t="s">
        <v>452</v>
      </c>
      <c r="N77" s="26">
        <v>3.8</v>
      </c>
      <c r="O77" s="72"/>
      <c r="P77" s="7">
        <v>4.88</v>
      </c>
      <c r="Q77" s="33">
        <v>4.5</v>
      </c>
      <c r="R77" s="72"/>
      <c r="S77" s="7">
        <v>6.16</v>
      </c>
    </row>
    <row r="78" spans="1:19" x14ac:dyDescent="0.2">
      <c r="A78" s="89" t="s">
        <v>453</v>
      </c>
      <c r="B78" s="59"/>
      <c r="C78" s="73"/>
      <c r="D78" s="73"/>
      <c r="E78" s="6" t="s">
        <v>454</v>
      </c>
      <c r="F78" s="7" t="s">
        <v>427</v>
      </c>
      <c r="G78" s="7" t="s">
        <v>434</v>
      </c>
      <c r="H78" s="7" t="s">
        <v>448</v>
      </c>
      <c r="I78" s="7" t="s">
        <v>455</v>
      </c>
      <c r="J78" s="7" t="s">
        <v>456</v>
      </c>
      <c r="K78" s="25" t="s">
        <v>457</v>
      </c>
      <c r="L78" s="23" t="s">
        <v>458</v>
      </c>
      <c r="M78" s="94"/>
      <c r="N78" s="26">
        <v>4</v>
      </c>
      <c r="O78" s="72"/>
      <c r="P78" s="7">
        <v>6.64</v>
      </c>
      <c r="Q78" s="33">
        <v>4.5</v>
      </c>
      <c r="R78" s="72"/>
      <c r="S78" s="7">
        <v>7.88</v>
      </c>
    </row>
    <row r="79" spans="1:19" x14ac:dyDescent="0.15">
      <c r="A79" s="56" t="s">
        <v>459</v>
      </c>
      <c r="B79" s="56"/>
      <c r="C79" s="56"/>
      <c r="D79" s="56"/>
      <c r="E79" s="6" t="s">
        <v>460</v>
      </c>
      <c r="F79" s="7" t="s">
        <v>442</v>
      </c>
      <c r="G79" s="7" t="s">
        <v>461</v>
      </c>
      <c r="H79" s="7" t="s">
        <v>462</v>
      </c>
      <c r="I79" s="7" t="s">
        <v>463</v>
      </c>
      <c r="J79" s="7" t="s">
        <v>464</v>
      </c>
      <c r="K79" s="7" t="s">
        <v>465</v>
      </c>
      <c r="L79" s="23" t="s">
        <v>466</v>
      </c>
      <c r="M79" s="94"/>
      <c r="N79" s="24">
        <v>4</v>
      </c>
      <c r="O79" s="72"/>
      <c r="P79" s="7">
        <v>8.34</v>
      </c>
      <c r="Q79" s="33">
        <v>5</v>
      </c>
      <c r="R79" s="72"/>
      <c r="S79" s="7">
        <v>9.81</v>
      </c>
    </row>
    <row r="80" spans="1:19" x14ac:dyDescent="0.15">
      <c r="A80" s="56"/>
      <c r="B80" s="56"/>
      <c r="C80" s="56"/>
      <c r="D80" s="56"/>
      <c r="E80" s="6" t="s">
        <v>467</v>
      </c>
      <c r="F80" s="7" t="s">
        <v>461</v>
      </c>
      <c r="G80" s="7" t="s">
        <v>462</v>
      </c>
      <c r="H80" s="7" t="s">
        <v>463</v>
      </c>
      <c r="I80" s="7" t="s">
        <v>468</v>
      </c>
      <c r="J80" s="7" t="s">
        <v>469</v>
      </c>
      <c r="K80" s="7" t="s">
        <v>470</v>
      </c>
      <c r="L80" s="23" t="s">
        <v>471</v>
      </c>
      <c r="M80" s="94"/>
      <c r="N80" s="24">
        <v>4</v>
      </c>
      <c r="O80" s="72"/>
      <c r="P80" s="7">
        <v>10.85</v>
      </c>
      <c r="Q80" s="33">
        <v>5</v>
      </c>
      <c r="R80" s="72"/>
      <c r="S80" s="7">
        <v>13.44</v>
      </c>
    </row>
    <row r="81" spans="1:19" x14ac:dyDescent="0.15">
      <c r="A81" s="56"/>
      <c r="B81" s="56"/>
      <c r="C81" s="56"/>
      <c r="D81" s="56"/>
      <c r="E81" s="6" t="s">
        <v>472</v>
      </c>
      <c r="F81" s="7" t="s">
        <v>462</v>
      </c>
      <c r="G81" s="7" t="s">
        <v>463</v>
      </c>
      <c r="H81" s="7" t="s">
        <v>473</v>
      </c>
      <c r="I81" s="7" t="s">
        <v>474</v>
      </c>
      <c r="J81" s="7" t="s">
        <v>475</v>
      </c>
      <c r="K81" s="7" t="s">
        <v>476</v>
      </c>
      <c r="L81" s="23" t="s">
        <v>477</v>
      </c>
      <c r="M81" s="94"/>
      <c r="N81" s="24">
        <v>4</v>
      </c>
      <c r="O81" s="72"/>
      <c r="P81" s="7">
        <v>13.42</v>
      </c>
      <c r="Q81" s="33">
        <v>5.5</v>
      </c>
      <c r="R81" s="72"/>
      <c r="S81" s="7">
        <v>18.239999999999998</v>
      </c>
    </row>
    <row r="82" spans="1:19" x14ac:dyDescent="0.15">
      <c r="A82" s="56"/>
      <c r="B82" s="56"/>
      <c r="C82" s="56"/>
      <c r="D82" s="56"/>
      <c r="E82" s="6" t="s">
        <v>478</v>
      </c>
      <c r="F82" s="7" t="s">
        <v>463</v>
      </c>
      <c r="G82" s="7" t="s">
        <v>473</v>
      </c>
      <c r="H82" s="7" t="s">
        <v>474</v>
      </c>
      <c r="I82" s="7" t="s">
        <v>479</v>
      </c>
      <c r="J82" s="7" t="s">
        <v>480</v>
      </c>
      <c r="K82" s="7" t="s">
        <v>481</v>
      </c>
      <c r="L82" s="23" t="s">
        <v>482</v>
      </c>
      <c r="M82" s="97"/>
      <c r="N82" s="24">
        <v>4.5</v>
      </c>
      <c r="O82" s="72"/>
      <c r="P82" s="7">
        <v>17.809999999999999</v>
      </c>
      <c r="Q82" s="34">
        <v>6</v>
      </c>
      <c r="R82" s="72"/>
      <c r="S82" s="7">
        <v>21.63</v>
      </c>
    </row>
    <row r="83" spans="1:19" x14ac:dyDescent="0.15">
      <c r="A83" s="56"/>
      <c r="B83" s="56"/>
      <c r="C83" s="56"/>
      <c r="D83" s="56"/>
      <c r="E83" s="6" t="s">
        <v>483</v>
      </c>
      <c r="F83" s="7" t="s">
        <v>473</v>
      </c>
      <c r="G83" s="7" t="s">
        <v>474</v>
      </c>
      <c r="H83" s="7" t="s">
        <v>479</v>
      </c>
      <c r="I83" s="7" t="s">
        <v>484</v>
      </c>
      <c r="J83" s="73" t="s">
        <v>485</v>
      </c>
      <c r="K83" s="73"/>
      <c r="L83" s="73"/>
      <c r="M83" s="88"/>
      <c r="N83" s="88"/>
      <c r="O83" s="88"/>
      <c r="P83" s="88"/>
      <c r="Q83" s="88"/>
      <c r="R83" s="88"/>
      <c r="S83" s="88"/>
    </row>
    <row r="84" spans="1:19" x14ac:dyDescent="0.15">
      <c r="A84" s="98" t="s">
        <v>486</v>
      </c>
      <c r="B84" s="98"/>
      <c r="C84" s="98"/>
      <c r="D84" s="98"/>
      <c r="E84" s="78" t="s">
        <v>487</v>
      </c>
      <c r="F84" s="78"/>
      <c r="G84" s="78"/>
      <c r="H84" s="78"/>
      <c r="I84" s="78"/>
      <c r="J84" s="78"/>
      <c r="K84" s="78"/>
      <c r="L84" s="99"/>
      <c r="M84" s="27"/>
      <c r="N84" s="28"/>
      <c r="O84" s="28"/>
      <c r="P84" s="28"/>
      <c r="Q84" s="28"/>
      <c r="R84" s="28"/>
      <c r="S84" s="35"/>
    </row>
    <row r="85" spans="1:19" x14ac:dyDescent="0.15">
      <c r="A85" s="98"/>
      <c r="B85" s="98"/>
      <c r="C85" s="98"/>
      <c r="D85" s="98"/>
      <c r="E85" s="78"/>
      <c r="F85" s="78"/>
      <c r="G85" s="78"/>
      <c r="H85" s="78"/>
      <c r="I85" s="78"/>
      <c r="J85" s="78"/>
      <c r="K85" s="78"/>
      <c r="L85" s="99"/>
      <c r="M85" s="29"/>
      <c r="N85" s="19"/>
      <c r="O85" s="19"/>
      <c r="P85" s="19"/>
      <c r="Q85" s="19"/>
      <c r="R85" s="19"/>
      <c r="S85" s="36"/>
    </row>
    <row r="86" spans="1:19" x14ac:dyDescent="0.15">
      <c r="A86" s="98"/>
      <c r="B86" s="98"/>
      <c r="C86" s="98"/>
      <c r="D86" s="98"/>
      <c r="E86" s="78"/>
      <c r="F86" s="78"/>
      <c r="G86" s="78"/>
      <c r="H86" s="78"/>
      <c r="I86" s="78"/>
      <c r="J86" s="78"/>
      <c r="K86" s="78"/>
      <c r="L86" s="99"/>
      <c r="M86" s="29"/>
      <c r="N86" s="19"/>
      <c r="O86" s="19"/>
      <c r="P86" s="19"/>
      <c r="Q86" s="19"/>
      <c r="R86" s="19"/>
      <c r="S86" s="36"/>
    </row>
    <row r="87" spans="1:19" x14ac:dyDescent="0.15">
      <c r="A87" s="98"/>
      <c r="B87" s="98"/>
      <c r="C87" s="98"/>
      <c r="D87" s="98"/>
      <c r="E87" s="78"/>
      <c r="F87" s="78"/>
      <c r="G87" s="78"/>
      <c r="H87" s="78"/>
      <c r="I87" s="78"/>
      <c r="J87" s="78"/>
      <c r="K87" s="78"/>
      <c r="L87" s="99"/>
      <c r="M87" s="29"/>
      <c r="N87" s="19"/>
      <c r="O87" s="19"/>
      <c r="P87" s="19"/>
      <c r="Q87" s="19"/>
      <c r="R87" s="19"/>
      <c r="S87" s="36"/>
    </row>
    <row r="88" spans="1:19" x14ac:dyDescent="0.15">
      <c r="A88" s="72" t="s">
        <v>488</v>
      </c>
      <c r="B88" s="72"/>
      <c r="C88" s="72" t="s">
        <v>265</v>
      </c>
      <c r="D88" s="73"/>
      <c r="E88" s="73" t="s">
        <v>489</v>
      </c>
      <c r="F88" s="73"/>
      <c r="G88" s="73" t="s">
        <v>490</v>
      </c>
      <c r="H88" s="73"/>
      <c r="I88" s="73" t="s">
        <v>379</v>
      </c>
      <c r="J88" s="73"/>
      <c r="K88" s="73"/>
      <c r="L88" s="90"/>
      <c r="M88" s="29"/>
      <c r="N88" s="19"/>
      <c r="O88" s="19"/>
      <c r="P88" s="19"/>
      <c r="Q88" s="19"/>
      <c r="R88" s="19"/>
      <c r="S88" s="36"/>
    </row>
    <row r="89" spans="1:19" x14ac:dyDescent="0.15">
      <c r="A89" s="72"/>
      <c r="B89" s="72"/>
      <c r="C89" s="73"/>
      <c r="D89" s="73"/>
      <c r="E89" s="73" t="s">
        <v>491</v>
      </c>
      <c r="F89" s="73"/>
      <c r="G89" s="73" t="s">
        <v>492</v>
      </c>
      <c r="H89" s="73"/>
      <c r="I89" s="73" t="s">
        <v>493</v>
      </c>
      <c r="J89" s="73"/>
      <c r="K89" s="73"/>
      <c r="L89" s="73"/>
      <c r="M89" s="29"/>
      <c r="N89" s="19"/>
      <c r="O89" s="19"/>
      <c r="P89" s="19"/>
      <c r="Q89" s="19"/>
      <c r="R89" s="19"/>
      <c r="S89" s="36"/>
    </row>
    <row r="90" spans="1:19" x14ac:dyDescent="0.2">
      <c r="A90" s="89" t="s">
        <v>494</v>
      </c>
      <c r="B90" s="89"/>
      <c r="C90" s="73" t="s">
        <v>495</v>
      </c>
      <c r="D90" s="73"/>
      <c r="E90" s="73" t="s">
        <v>496</v>
      </c>
      <c r="F90" s="73"/>
      <c r="G90" s="73"/>
      <c r="H90" s="73"/>
      <c r="I90" s="73" t="s">
        <v>497</v>
      </c>
      <c r="J90" s="73"/>
      <c r="K90" s="73"/>
      <c r="L90" s="73"/>
      <c r="M90" s="29"/>
      <c r="N90" s="19"/>
      <c r="O90" s="19"/>
      <c r="P90" s="19"/>
      <c r="Q90" s="19"/>
      <c r="R90" s="19"/>
      <c r="S90" s="36"/>
    </row>
    <row r="91" spans="1:19" x14ac:dyDescent="0.2">
      <c r="A91" s="89" t="s">
        <v>498</v>
      </c>
      <c r="B91" s="89"/>
      <c r="C91" s="73" t="s">
        <v>495</v>
      </c>
      <c r="D91" s="73"/>
      <c r="E91" s="73" t="s">
        <v>499</v>
      </c>
      <c r="F91" s="73"/>
      <c r="G91" s="6" t="s">
        <v>492</v>
      </c>
      <c r="H91" s="6" t="s">
        <v>500</v>
      </c>
      <c r="I91" s="73" t="s">
        <v>501</v>
      </c>
      <c r="J91" s="73"/>
      <c r="K91" s="73"/>
      <c r="L91" s="90"/>
      <c r="M91" s="29"/>
      <c r="N91" s="19"/>
      <c r="O91" s="19"/>
      <c r="P91" s="19"/>
      <c r="Q91" s="19"/>
      <c r="R91" s="19"/>
      <c r="S91" s="36"/>
    </row>
    <row r="92" spans="1:19" x14ac:dyDescent="0.2">
      <c r="A92" s="89" t="s">
        <v>502</v>
      </c>
      <c r="B92" s="89"/>
      <c r="C92" s="73" t="s">
        <v>503</v>
      </c>
      <c r="D92" s="73"/>
      <c r="E92" s="73"/>
      <c r="F92" s="73"/>
      <c r="G92" s="6" t="s">
        <v>504</v>
      </c>
      <c r="H92" s="6"/>
      <c r="I92" s="73" t="s">
        <v>505</v>
      </c>
      <c r="J92" s="73"/>
      <c r="K92" s="73"/>
      <c r="L92" s="90"/>
      <c r="M92" s="29"/>
      <c r="N92" s="19"/>
      <c r="O92" s="19"/>
      <c r="P92" s="19"/>
      <c r="Q92" s="19"/>
      <c r="R92" s="19"/>
      <c r="S92" s="36"/>
    </row>
    <row r="93" spans="1:19" x14ac:dyDescent="0.2">
      <c r="A93" s="89" t="s">
        <v>506</v>
      </c>
      <c r="B93" s="89"/>
      <c r="C93" s="73" t="s">
        <v>507</v>
      </c>
      <c r="D93" s="73"/>
      <c r="E93" s="73"/>
      <c r="F93" s="73"/>
      <c r="G93" s="73" t="s">
        <v>508</v>
      </c>
      <c r="H93" s="6" t="s">
        <v>509</v>
      </c>
      <c r="I93" s="73" t="s">
        <v>510</v>
      </c>
      <c r="J93" s="73"/>
      <c r="K93" s="73"/>
      <c r="L93" s="90"/>
      <c r="M93" s="29"/>
      <c r="N93" s="19"/>
      <c r="O93" s="19"/>
      <c r="P93" s="19"/>
      <c r="Q93" s="19"/>
      <c r="R93" s="19"/>
      <c r="S93" s="36"/>
    </row>
    <row r="94" spans="1:19" x14ac:dyDescent="0.2">
      <c r="A94" s="89" t="s">
        <v>511</v>
      </c>
      <c r="B94" s="89"/>
      <c r="C94" s="73" t="s">
        <v>512</v>
      </c>
      <c r="D94" s="73"/>
      <c r="E94" s="73"/>
      <c r="F94" s="73"/>
      <c r="G94" s="73"/>
      <c r="H94" s="6" t="s">
        <v>513</v>
      </c>
      <c r="I94" s="73" t="s">
        <v>505</v>
      </c>
      <c r="J94" s="73"/>
      <c r="K94" s="73"/>
      <c r="L94" s="90"/>
      <c r="M94" s="29"/>
      <c r="N94" s="19"/>
      <c r="O94" s="19"/>
      <c r="P94" s="19"/>
      <c r="Q94" s="19"/>
      <c r="R94" s="19"/>
      <c r="S94" s="36"/>
    </row>
    <row r="95" spans="1:19" x14ac:dyDescent="0.2">
      <c r="A95" s="92" t="s">
        <v>514</v>
      </c>
      <c r="B95" s="92"/>
      <c r="C95" s="88" t="s">
        <v>515</v>
      </c>
      <c r="D95" s="88"/>
      <c r="E95" s="88"/>
      <c r="F95" s="88"/>
      <c r="G95" s="88"/>
      <c r="H95" s="13" t="s">
        <v>516</v>
      </c>
      <c r="I95" s="93" t="s">
        <v>517</v>
      </c>
      <c r="J95" s="88"/>
      <c r="K95" s="88"/>
      <c r="L95" s="81"/>
      <c r="M95" s="29"/>
      <c r="N95" s="19"/>
      <c r="O95" s="19"/>
      <c r="P95" s="19"/>
      <c r="Q95" s="19"/>
      <c r="R95" s="19"/>
      <c r="S95" s="36"/>
    </row>
    <row r="96" spans="1:19" x14ac:dyDescent="0.2">
      <c r="A96" s="89" t="s">
        <v>518</v>
      </c>
      <c r="B96" s="89"/>
      <c r="C96" s="73" t="s">
        <v>519</v>
      </c>
      <c r="D96" s="73"/>
      <c r="E96" s="73" t="s">
        <v>496</v>
      </c>
      <c r="F96" s="73"/>
      <c r="G96" s="73" t="s">
        <v>520</v>
      </c>
      <c r="H96" s="73"/>
      <c r="I96" s="73" t="s">
        <v>379</v>
      </c>
      <c r="J96" s="73"/>
      <c r="K96" s="73"/>
      <c r="L96" s="90"/>
      <c r="M96" s="29"/>
      <c r="N96" s="19"/>
      <c r="O96" s="19"/>
      <c r="P96" s="19"/>
      <c r="Q96" s="19"/>
      <c r="R96" s="19"/>
      <c r="S96" s="36"/>
    </row>
    <row r="97" spans="1:19" x14ac:dyDescent="0.2">
      <c r="A97" s="89" t="s">
        <v>521</v>
      </c>
      <c r="B97" s="89"/>
      <c r="C97" s="73" t="s">
        <v>313</v>
      </c>
      <c r="D97" s="73"/>
      <c r="E97" s="73"/>
      <c r="F97" s="73"/>
      <c r="G97" s="73" t="s">
        <v>522</v>
      </c>
      <c r="H97" s="73"/>
      <c r="I97" s="91" t="s">
        <v>523</v>
      </c>
      <c r="J97" s="73"/>
      <c r="K97" s="73"/>
      <c r="L97" s="90"/>
      <c r="M97" s="29"/>
      <c r="N97" s="19"/>
      <c r="O97" s="19"/>
      <c r="P97" s="19"/>
      <c r="Q97" s="19"/>
      <c r="R97" s="19"/>
      <c r="S97" s="36"/>
    </row>
    <row r="98" spans="1:19" x14ac:dyDescent="0.2">
      <c r="A98" s="89" t="s">
        <v>524</v>
      </c>
      <c r="B98" s="89"/>
      <c r="C98" s="73" t="s">
        <v>75</v>
      </c>
      <c r="D98" s="73"/>
      <c r="E98" s="73"/>
      <c r="F98" s="73"/>
      <c r="G98" s="73" t="s">
        <v>525</v>
      </c>
      <c r="H98" s="73"/>
      <c r="I98" s="91" t="s">
        <v>517</v>
      </c>
      <c r="J98" s="73"/>
      <c r="K98" s="73"/>
      <c r="L98" s="90"/>
      <c r="M98" s="30"/>
      <c r="N98" s="31"/>
      <c r="O98" s="31"/>
      <c r="P98" s="31"/>
      <c r="Q98" s="31"/>
      <c r="R98" s="31"/>
      <c r="S98" s="37"/>
    </row>
    <row r="99" spans="1:19" ht="14.25" x14ac:dyDescent="0.15">
      <c r="A99" s="85" t="s">
        <v>526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32"/>
      <c r="Q99" s="32"/>
      <c r="R99" s="32"/>
      <c r="S99" s="32"/>
    </row>
    <row r="100" spans="1:19" x14ac:dyDescent="0.15">
      <c r="A100" s="86" t="s">
        <v>527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19"/>
      <c r="O100" s="19"/>
      <c r="P100" s="19"/>
      <c r="Q100" s="19"/>
      <c r="R100" s="19"/>
      <c r="S100" s="19"/>
    </row>
  </sheetData>
  <mergeCells count="337">
    <mergeCell ref="A1:S1"/>
    <mergeCell ref="B4:E4"/>
    <mergeCell ref="J4:L4"/>
    <mergeCell ref="M4:Q4"/>
    <mergeCell ref="B5:C5"/>
    <mergeCell ref="D5:E5"/>
    <mergeCell ref="M5:O5"/>
    <mergeCell ref="P5:Q5"/>
    <mergeCell ref="B6:C6"/>
    <mergeCell ref="H6:I6"/>
    <mergeCell ref="M6:O6"/>
    <mergeCell ref="R5:R7"/>
    <mergeCell ref="A2:F3"/>
    <mergeCell ref="G2:L3"/>
    <mergeCell ref="M2:Q3"/>
    <mergeCell ref="R2:S4"/>
    <mergeCell ref="H4:I5"/>
    <mergeCell ref="P6:Q22"/>
    <mergeCell ref="B10:C10"/>
    <mergeCell ref="H10:I10"/>
    <mergeCell ref="M10:O10"/>
    <mergeCell ref="B11:C11"/>
    <mergeCell ref="H11:I11"/>
    <mergeCell ref="M11:O11"/>
    <mergeCell ref="B12:C12"/>
    <mergeCell ref="H12:I12"/>
    <mergeCell ref="M12:O12"/>
    <mergeCell ref="J6:J11"/>
    <mergeCell ref="K6:K9"/>
    <mergeCell ref="K10:K11"/>
    <mergeCell ref="L6:L11"/>
    <mergeCell ref="D6:E9"/>
    <mergeCell ref="B7:C7"/>
    <mergeCell ref="H7:I7"/>
    <mergeCell ref="M7:O7"/>
    <mergeCell ref="B8:C8"/>
    <mergeCell ref="H8:I8"/>
    <mergeCell ref="M8:O8"/>
    <mergeCell ref="B9:C9"/>
    <mergeCell ref="H9:I9"/>
    <mergeCell ref="M9:O9"/>
    <mergeCell ref="B13:C13"/>
    <mergeCell ref="H13:I13"/>
    <mergeCell ref="M13:O13"/>
    <mergeCell ref="B14:C14"/>
    <mergeCell ref="H14:I14"/>
    <mergeCell ref="M14:O14"/>
    <mergeCell ref="B15:C15"/>
    <mergeCell ref="H15:I15"/>
    <mergeCell ref="M15:O15"/>
    <mergeCell ref="B16:C16"/>
    <mergeCell ref="H16:I16"/>
    <mergeCell ref="M16:O16"/>
    <mergeCell ref="B17:C17"/>
    <mergeCell ref="H17:I17"/>
    <mergeCell ref="M17:O17"/>
    <mergeCell ref="B18:C18"/>
    <mergeCell ref="H18:I18"/>
    <mergeCell ref="M18:O18"/>
    <mergeCell ref="M22:O22"/>
    <mergeCell ref="B23:C23"/>
    <mergeCell ref="H23:I23"/>
    <mergeCell ref="B24:C24"/>
    <mergeCell ref="H24:I24"/>
    <mergeCell ref="B25:C25"/>
    <mergeCell ref="H25:I25"/>
    <mergeCell ref="B19:C19"/>
    <mergeCell ref="H19:I19"/>
    <mergeCell ref="M19:O19"/>
    <mergeCell ref="B20:C20"/>
    <mergeCell ref="H20:I20"/>
    <mergeCell ref="M20:O20"/>
    <mergeCell ref="B21:C21"/>
    <mergeCell ref="H21:I21"/>
    <mergeCell ref="M21:O21"/>
    <mergeCell ref="B31:C31"/>
    <mergeCell ref="H31:I31"/>
    <mergeCell ref="N31:O31"/>
    <mergeCell ref="B32:C32"/>
    <mergeCell ref="H32:I32"/>
    <mergeCell ref="N32:O32"/>
    <mergeCell ref="J12:J32"/>
    <mergeCell ref="K12:K23"/>
    <mergeCell ref="K24:K32"/>
    <mergeCell ref="L12:L23"/>
    <mergeCell ref="L24:L32"/>
    <mergeCell ref="D10:E14"/>
    <mergeCell ref="D15:E18"/>
    <mergeCell ref="B26:C26"/>
    <mergeCell ref="H26:I26"/>
    <mergeCell ref="B27:C27"/>
    <mergeCell ref="H27:I27"/>
    <mergeCell ref="B28:C28"/>
    <mergeCell ref="H28:I28"/>
    <mergeCell ref="B29:C29"/>
    <mergeCell ref="H29:I29"/>
    <mergeCell ref="N29:O29"/>
    <mergeCell ref="B22:C22"/>
    <mergeCell ref="H22:I22"/>
    <mergeCell ref="B36:C36"/>
    <mergeCell ref="H36:I36"/>
    <mergeCell ref="N36:O36"/>
    <mergeCell ref="B37:C37"/>
    <mergeCell ref="H37:I37"/>
    <mergeCell ref="N37:O37"/>
    <mergeCell ref="B38:C38"/>
    <mergeCell ref="H38:I38"/>
    <mergeCell ref="N38:O38"/>
    <mergeCell ref="J33:J38"/>
    <mergeCell ref="K33:K38"/>
    <mergeCell ref="L33:L38"/>
    <mergeCell ref="D19:E37"/>
    <mergeCell ref="B33:C33"/>
    <mergeCell ref="H33:I33"/>
    <mergeCell ref="N33:O33"/>
    <mergeCell ref="B34:C34"/>
    <mergeCell ref="H34:I34"/>
    <mergeCell ref="N34:O34"/>
    <mergeCell ref="B35:C35"/>
    <mergeCell ref="H35:I35"/>
    <mergeCell ref="N35:O35"/>
    <mergeCell ref="B30:C30"/>
    <mergeCell ref="H30:I30"/>
    <mergeCell ref="B39:C39"/>
    <mergeCell ref="N39:O39"/>
    <mergeCell ref="B40:C40"/>
    <mergeCell ref="N40:O40"/>
    <mergeCell ref="N41:S41"/>
    <mergeCell ref="C43:D43"/>
    <mergeCell ref="G44:H44"/>
    <mergeCell ref="A45:B45"/>
    <mergeCell ref="K45:M45"/>
    <mergeCell ref="N45:P45"/>
    <mergeCell ref="Q45:S45"/>
    <mergeCell ref="D38:E40"/>
    <mergeCell ref="G39:L41"/>
    <mergeCell ref="A41:D42"/>
    <mergeCell ref="E42:I43"/>
    <mergeCell ref="A43:B44"/>
    <mergeCell ref="A46:B46"/>
    <mergeCell ref="E46:F46"/>
    <mergeCell ref="K46:M46"/>
    <mergeCell ref="A47:B47"/>
    <mergeCell ref="E47:F47"/>
    <mergeCell ref="A48:B48"/>
    <mergeCell ref="E48:F48"/>
    <mergeCell ref="A49:B49"/>
    <mergeCell ref="E49:F49"/>
    <mergeCell ref="J45:J48"/>
    <mergeCell ref="K47:K48"/>
    <mergeCell ref="L47:L48"/>
    <mergeCell ref="M47:M48"/>
    <mergeCell ref="E44:F45"/>
    <mergeCell ref="A50:B50"/>
    <mergeCell ref="E50:F50"/>
    <mergeCell ref="A51:B51"/>
    <mergeCell ref="E51:F51"/>
    <mergeCell ref="A52:B52"/>
    <mergeCell ref="E52:F52"/>
    <mergeCell ref="A53:B53"/>
    <mergeCell ref="E53:F53"/>
    <mergeCell ref="A54:B54"/>
    <mergeCell ref="E54:F54"/>
    <mergeCell ref="A55:B55"/>
    <mergeCell ref="E55:F55"/>
    <mergeCell ref="A56:B56"/>
    <mergeCell ref="E56:F56"/>
    <mergeCell ref="N56:S56"/>
    <mergeCell ref="A57:B57"/>
    <mergeCell ref="E57:F57"/>
    <mergeCell ref="N57:S57"/>
    <mergeCell ref="A58:B58"/>
    <mergeCell ref="E58:F58"/>
    <mergeCell ref="N58:O58"/>
    <mergeCell ref="P58:S58"/>
    <mergeCell ref="A59:B59"/>
    <mergeCell ref="E59:F59"/>
    <mergeCell ref="A60:B60"/>
    <mergeCell ref="E60:F60"/>
    <mergeCell ref="A61:B61"/>
    <mergeCell ref="E61:F61"/>
    <mergeCell ref="A62:B62"/>
    <mergeCell ref="E62:F62"/>
    <mergeCell ref="A63:B63"/>
    <mergeCell ref="E63:F63"/>
    <mergeCell ref="A64:B64"/>
    <mergeCell ref="E64:F64"/>
    <mergeCell ref="A65:B65"/>
    <mergeCell ref="E65:F65"/>
    <mergeCell ref="J65:K65"/>
    <mergeCell ref="L65:M65"/>
    <mergeCell ref="N65:P65"/>
    <mergeCell ref="Q65:S65"/>
    <mergeCell ref="A66:B66"/>
    <mergeCell ref="N66:O66"/>
    <mergeCell ref="Q66:R66"/>
    <mergeCell ref="J66:J68"/>
    <mergeCell ref="K66:K68"/>
    <mergeCell ref="L66:L68"/>
    <mergeCell ref="M66:M68"/>
    <mergeCell ref="N67:N68"/>
    <mergeCell ref="O67:O68"/>
    <mergeCell ref="A67:B67"/>
    <mergeCell ref="A68:B68"/>
    <mergeCell ref="A69:B69"/>
    <mergeCell ref="A70:B70"/>
    <mergeCell ref="F70:I70"/>
    <mergeCell ref="A71:B71"/>
    <mergeCell ref="A72:B72"/>
    <mergeCell ref="A73:B73"/>
    <mergeCell ref="A74:B74"/>
    <mergeCell ref="E66:I67"/>
    <mergeCell ref="A75:B75"/>
    <mergeCell ref="A76:B76"/>
    <mergeCell ref="A77:B77"/>
    <mergeCell ref="A78:B78"/>
    <mergeCell ref="J83:S83"/>
    <mergeCell ref="E88:F88"/>
    <mergeCell ref="G88:H88"/>
    <mergeCell ref="I88:L88"/>
    <mergeCell ref="E89:F89"/>
    <mergeCell ref="I89:L89"/>
    <mergeCell ref="M69:M76"/>
    <mergeCell ref="M77:M82"/>
    <mergeCell ref="O69:O82"/>
    <mergeCell ref="E68:I69"/>
    <mergeCell ref="A79:D83"/>
    <mergeCell ref="A84:D87"/>
    <mergeCell ref="E84:L87"/>
    <mergeCell ref="A88:B89"/>
    <mergeCell ref="C88:D89"/>
    <mergeCell ref="A90:B90"/>
    <mergeCell ref="C90:D90"/>
    <mergeCell ref="E90:F90"/>
    <mergeCell ref="I90:L90"/>
    <mergeCell ref="A91:B91"/>
    <mergeCell ref="C91:D91"/>
    <mergeCell ref="I91:L91"/>
    <mergeCell ref="A92:B92"/>
    <mergeCell ref="C92:D92"/>
    <mergeCell ref="I92:L92"/>
    <mergeCell ref="G89:H90"/>
    <mergeCell ref="A93:B93"/>
    <mergeCell ref="C93:D93"/>
    <mergeCell ref="I93:L93"/>
    <mergeCell ref="A94:B94"/>
    <mergeCell ref="C94:D94"/>
    <mergeCell ref="I94:L94"/>
    <mergeCell ref="A95:B95"/>
    <mergeCell ref="C95:D95"/>
    <mergeCell ref="I95:L95"/>
    <mergeCell ref="E91:F95"/>
    <mergeCell ref="A96:B96"/>
    <mergeCell ref="C96:D96"/>
    <mergeCell ref="G96:H96"/>
    <mergeCell ref="I96:L96"/>
    <mergeCell ref="A97:B97"/>
    <mergeCell ref="C97:D97"/>
    <mergeCell ref="G97:H97"/>
    <mergeCell ref="I97:L97"/>
    <mergeCell ref="A98:B98"/>
    <mergeCell ref="C98:D98"/>
    <mergeCell ref="G98:H98"/>
    <mergeCell ref="I98:L98"/>
    <mergeCell ref="E96:F98"/>
    <mergeCell ref="A99:O99"/>
    <mergeCell ref="A100:M100"/>
    <mergeCell ref="A4:A5"/>
    <mergeCell ref="C45:C52"/>
    <mergeCell ref="C53:C66"/>
    <mergeCell ref="C67:C73"/>
    <mergeCell ref="C74:C78"/>
    <mergeCell ref="D45:D52"/>
    <mergeCell ref="D53:D66"/>
    <mergeCell ref="D67:D73"/>
    <mergeCell ref="D74:D78"/>
    <mergeCell ref="E70:E71"/>
    <mergeCell ref="F4:F40"/>
    <mergeCell ref="G4:G5"/>
    <mergeCell ref="G46:G51"/>
    <mergeCell ref="G52:G60"/>
    <mergeCell ref="G61:G65"/>
    <mergeCell ref="G93:G95"/>
    <mergeCell ref="H46:H51"/>
    <mergeCell ref="H52:H60"/>
    <mergeCell ref="H61:H65"/>
    <mergeCell ref="I46:I51"/>
    <mergeCell ref="I52:I60"/>
    <mergeCell ref="I61:I65"/>
    <mergeCell ref="P27:P28"/>
    <mergeCell ref="P46:P47"/>
    <mergeCell ref="P48:P49"/>
    <mergeCell ref="P50:P51"/>
    <mergeCell ref="P52:P53"/>
    <mergeCell ref="P54:P55"/>
    <mergeCell ref="P66:P68"/>
    <mergeCell ref="Q27:Q28"/>
    <mergeCell ref="Q46:Q47"/>
    <mergeCell ref="Q48:Q51"/>
    <mergeCell ref="Q52:Q55"/>
    <mergeCell ref="Q67:Q68"/>
    <mergeCell ref="J63:S64"/>
    <mergeCell ref="N30:O30"/>
    <mergeCell ref="R15:R16"/>
    <mergeCell ref="R17:R18"/>
    <mergeCell ref="R19:R20"/>
    <mergeCell ref="R27:R28"/>
    <mergeCell ref="R67:R68"/>
    <mergeCell ref="R69:R82"/>
    <mergeCell ref="S5:S7"/>
    <mergeCell ref="S8:S10"/>
    <mergeCell ref="S11:S12"/>
    <mergeCell ref="S13:S14"/>
    <mergeCell ref="S15:S16"/>
    <mergeCell ref="S17:S18"/>
    <mergeCell ref="S19:S20"/>
    <mergeCell ref="S27:S28"/>
    <mergeCell ref="S66:S68"/>
    <mergeCell ref="R21:S22"/>
    <mergeCell ref="M23:S24"/>
    <mergeCell ref="N25:O28"/>
    <mergeCell ref="P25:S26"/>
    <mergeCell ref="J42:M44"/>
    <mergeCell ref="N42:S44"/>
    <mergeCell ref="N46:O47"/>
    <mergeCell ref="R46:S47"/>
    <mergeCell ref="N48:O49"/>
    <mergeCell ref="R48:S51"/>
    <mergeCell ref="N50:O51"/>
    <mergeCell ref="N52:O53"/>
    <mergeCell ref="R52:S55"/>
    <mergeCell ref="N54:O55"/>
    <mergeCell ref="J59:M62"/>
    <mergeCell ref="N59:O60"/>
    <mergeCell ref="P59:S60"/>
    <mergeCell ref="N61:O62"/>
    <mergeCell ref="P61:S62"/>
  </mergeCells>
  <phoneticPr fontId="12" type="noConversion"/>
  <pageMargins left="0.69930555555555596" right="0.69930555555555596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workbookViewId="0">
      <selection activeCell="E33" sqref="E33"/>
    </sheetView>
  </sheetViews>
  <sheetFormatPr defaultColWidth="9" defaultRowHeight="13.5" x14ac:dyDescent="0.15"/>
  <cols>
    <col min="3" max="3" width="10.875" customWidth="1"/>
  </cols>
  <sheetData>
    <row r="1" spans="1:4" ht="24.95" customHeight="1" x14ac:dyDescent="0.15">
      <c r="A1" s="2" t="s">
        <v>528</v>
      </c>
      <c r="C1" t="s">
        <v>529</v>
      </c>
    </row>
    <row r="2" spans="1:4" x14ac:dyDescent="0.15">
      <c r="A2" s="3" t="s">
        <v>530</v>
      </c>
      <c r="B2" s="3" t="s">
        <v>531</v>
      </c>
      <c r="C2" s="3" t="s">
        <v>532</v>
      </c>
      <c r="D2" s="3" t="s">
        <v>533</v>
      </c>
    </row>
    <row r="3" spans="1:4" x14ac:dyDescent="0.15">
      <c r="A3" s="3">
        <v>6</v>
      </c>
      <c r="B3" s="3">
        <f>A3+4</f>
        <v>10</v>
      </c>
      <c r="C3" s="4">
        <f>A3^2*PI()/4*360/1000</f>
        <v>10.178760197630929</v>
      </c>
      <c r="D3" s="3">
        <f>A3*10</f>
        <v>60</v>
      </c>
    </row>
    <row r="4" spans="1:4" x14ac:dyDescent="0.15">
      <c r="A4" s="3">
        <v>8</v>
      </c>
      <c r="B4" s="3">
        <f t="shared" ref="B4:B16" si="0">A4+4</f>
        <v>12</v>
      </c>
      <c r="C4" s="4">
        <f t="shared" ref="C4:C16" si="1">A4^2*PI()/4*360/1000</f>
        <v>18.095573684677209</v>
      </c>
      <c r="D4" s="3">
        <f t="shared" ref="D4:D16" si="2">A4*10</f>
        <v>80</v>
      </c>
    </row>
    <row r="5" spans="1:4" x14ac:dyDescent="0.15">
      <c r="A5" s="3">
        <v>10</v>
      </c>
      <c r="B5" s="3">
        <f t="shared" si="0"/>
        <v>14</v>
      </c>
      <c r="C5" s="4">
        <f t="shared" si="1"/>
        <v>28.274333882308138</v>
      </c>
      <c r="D5" s="3">
        <f t="shared" si="2"/>
        <v>100</v>
      </c>
    </row>
    <row r="6" spans="1:4" x14ac:dyDescent="0.15">
      <c r="A6" s="3">
        <v>12</v>
      </c>
      <c r="B6" s="3">
        <f t="shared" si="0"/>
        <v>16</v>
      </c>
      <c r="C6" s="4">
        <f t="shared" si="1"/>
        <v>40.715040790523716</v>
      </c>
      <c r="D6" s="3">
        <f t="shared" si="2"/>
        <v>120</v>
      </c>
    </row>
    <row r="7" spans="1:4" x14ac:dyDescent="0.15">
      <c r="A7" s="3">
        <v>14</v>
      </c>
      <c r="B7" s="3">
        <f t="shared" si="0"/>
        <v>18</v>
      </c>
      <c r="C7" s="4">
        <f t="shared" si="1"/>
        <v>55.417694409323943</v>
      </c>
      <c r="D7" s="3">
        <f t="shared" si="2"/>
        <v>140</v>
      </c>
    </row>
    <row r="8" spans="1:4" x14ac:dyDescent="0.15">
      <c r="A8" s="3">
        <v>16</v>
      </c>
      <c r="B8" s="3">
        <f t="shared" si="0"/>
        <v>20</v>
      </c>
      <c r="C8" s="4">
        <f t="shared" si="1"/>
        <v>72.382294738708836</v>
      </c>
      <c r="D8" s="3">
        <f t="shared" si="2"/>
        <v>160</v>
      </c>
    </row>
    <row r="9" spans="1:4" x14ac:dyDescent="0.15">
      <c r="A9" s="3">
        <v>18</v>
      </c>
      <c r="B9" s="3">
        <f t="shared" si="0"/>
        <v>22</v>
      </c>
      <c r="C9" s="4">
        <f t="shared" si="1"/>
        <v>91.608841778678368</v>
      </c>
      <c r="D9" s="3">
        <f t="shared" si="2"/>
        <v>180</v>
      </c>
    </row>
    <row r="10" spans="1:4" x14ac:dyDescent="0.15">
      <c r="A10" s="3">
        <v>20</v>
      </c>
      <c r="B10" s="3">
        <f t="shared" si="0"/>
        <v>24</v>
      </c>
      <c r="C10" s="4">
        <f t="shared" si="1"/>
        <v>113.09733552923255</v>
      </c>
      <c r="D10" s="3">
        <f t="shared" si="2"/>
        <v>200</v>
      </c>
    </row>
    <row r="11" spans="1:4" x14ac:dyDescent="0.15">
      <c r="A11" s="3">
        <v>22</v>
      </c>
      <c r="B11" s="3">
        <f t="shared" si="0"/>
        <v>26</v>
      </c>
      <c r="C11" s="4">
        <f t="shared" si="1"/>
        <v>136.84777599037139</v>
      </c>
      <c r="D11" s="3">
        <f t="shared" si="2"/>
        <v>220</v>
      </c>
    </row>
    <row r="12" spans="1:4" x14ac:dyDescent="0.15">
      <c r="A12" s="3">
        <v>25</v>
      </c>
      <c r="B12" s="3">
        <f t="shared" si="0"/>
        <v>29</v>
      </c>
      <c r="C12" s="4">
        <f t="shared" si="1"/>
        <v>176.71458676442586</v>
      </c>
      <c r="D12" s="3">
        <f t="shared" si="2"/>
        <v>250</v>
      </c>
    </row>
    <row r="13" spans="1:4" x14ac:dyDescent="0.15">
      <c r="A13" s="3">
        <v>28</v>
      </c>
      <c r="B13" s="3">
        <f t="shared" si="0"/>
        <v>32</v>
      </c>
      <c r="C13" s="4">
        <f t="shared" si="1"/>
        <v>221.67077763729577</v>
      </c>
      <c r="D13" s="3">
        <f t="shared" si="2"/>
        <v>280</v>
      </c>
    </row>
    <row r="14" spans="1:4" x14ac:dyDescent="0.15">
      <c r="A14" s="3">
        <v>32</v>
      </c>
      <c r="B14" s="3">
        <f t="shared" si="0"/>
        <v>36</v>
      </c>
      <c r="C14" s="4">
        <f t="shared" si="1"/>
        <v>289.52917895483534</v>
      </c>
      <c r="D14" s="3">
        <f t="shared" si="2"/>
        <v>320</v>
      </c>
    </row>
    <row r="15" spans="1:4" x14ac:dyDescent="0.15">
      <c r="A15" s="3">
        <v>36</v>
      </c>
      <c r="B15" s="3">
        <f t="shared" si="0"/>
        <v>40</v>
      </c>
      <c r="C15" s="4">
        <f t="shared" si="1"/>
        <v>366.43536711471347</v>
      </c>
      <c r="D15" s="3">
        <f t="shared" si="2"/>
        <v>360</v>
      </c>
    </row>
    <row r="16" spans="1:4" x14ac:dyDescent="0.15">
      <c r="A16" s="3">
        <v>40</v>
      </c>
      <c r="B16" s="3">
        <f t="shared" si="0"/>
        <v>44</v>
      </c>
      <c r="C16" s="4">
        <f t="shared" si="1"/>
        <v>452.38934211693021</v>
      </c>
      <c r="D16" s="3">
        <f t="shared" si="2"/>
        <v>400</v>
      </c>
    </row>
    <row r="18" spans="1:5" ht="18.75" x14ac:dyDescent="0.15">
      <c r="A18" s="2" t="s">
        <v>534</v>
      </c>
    </row>
    <row r="19" spans="1:5" x14ac:dyDescent="0.15">
      <c r="A19" s="127" t="s">
        <v>535</v>
      </c>
      <c r="B19" s="127" t="s">
        <v>536</v>
      </c>
      <c r="C19" s="127" t="s">
        <v>531</v>
      </c>
      <c r="D19" s="127" t="s">
        <v>537</v>
      </c>
      <c r="E19" s="127"/>
    </row>
    <row r="20" spans="1:5" x14ac:dyDescent="0.15">
      <c r="A20" s="127"/>
      <c r="B20" s="127"/>
      <c r="C20" s="127"/>
      <c r="D20" s="3" t="s">
        <v>538</v>
      </c>
      <c r="E20" s="3" t="s">
        <v>539</v>
      </c>
    </row>
    <row r="21" spans="1:5" x14ac:dyDescent="0.15">
      <c r="A21" s="3" t="s">
        <v>540</v>
      </c>
      <c r="B21" s="3">
        <v>80</v>
      </c>
      <c r="C21" s="3">
        <v>10</v>
      </c>
      <c r="D21" s="5">
        <v>10.6</v>
      </c>
      <c r="E21" s="5">
        <v>7.9</v>
      </c>
    </row>
    <row r="22" spans="1:5" x14ac:dyDescent="0.15">
      <c r="A22" s="3" t="s">
        <v>541</v>
      </c>
      <c r="B22" s="3">
        <v>90</v>
      </c>
      <c r="C22" s="3">
        <v>12</v>
      </c>
      <c r="D22" s="5">
        <v>17.2</v>
      </c>
      <c r="E22" s="5">
        <v>12.6</v>
      </c>
    </row>
    <row r="23" spans="1:5" x14ac:dyDescent="0.15">
      <c r="A23" s="3" t="s">
        <v>542</v>
      </c>
      <c r="B23" s="3">
        <v>110</v>
      </c>
      <c r="C23" s="3">
        <v>14</v>
      </c>
      <c r="D23" s="5">
        <v>25</v>
      </c>
      <c r="E23" s="5">
        <v>18.3</v>
      </c>
    </row>
    <row r="24" spans="1:5" x14ac:dyDescent="0.15">
      <c r="A24" s="3" t="s">
        <v>543</v>
      </c>
      <c r="B24" s="3">
        <v>125</v>
      </c>
      <c r="C24" s="3">
        <v>18</v>
      </c>
      <c r="D24" s="5">
        <v>47.2</v>
      </c>
      <c r="E24" s="5">
        <v>34.6</v>
      </c>
    </row>
    <row r="25" spans="1:5" x14ac:dyDescent="0.15">
      <c r="A25" s="3" t="s">
        <v>544</v>
      </c>
      <c r="B25" s="3">
        <v>170</v>
      </c>
      <c r="C25" s="3">
        <v>25</v>
      </c>
      <c r="D25" s="5">
        <v>73.8</v>
      </c>
      <c r="E25" s="5">
        <v>54</v>
      </c>
    </row>
    <row r="26" spans="1:5" x14ac:dyDescent="0.15">
      <c r="A26" s="3" t="s">
        <v>545</v>
      </c>
      <c r="B26" s="3">
        <v>210</v>
      </c>
      <c r="C26" s="3">
        <v>28</v>
      </c>
      <c r="D26" s="5">
        <v>106.3</v>
      </c>
      <c r="E26" s="5">
        <v>77.8</v>
      </c>
    </row>
    <row r="27" spans="1:5" x14ac:dyDescent="0.15">
      <c r="A27" s="3" t="s">
        <v>546</v>
      </c>
      <c r="B27" s="3">
        <v>280</v>
      </c>
      <c r="C27" s="3">
        <v>35</v>
      </c>
      <c r="D27" s="5">
        <v>106.9</v>
      </c>
      <c r="E27" s="5">
        <v>124.6</v>
      </c>
    </row>
    <row r="28" spans="1:5" x14ac:dyDescent="0.15">
      <c r="A28" t="s">
        <v>547</v>
      </c>
    </row>
  </sheetData>
  <mergeCells count="4">
    <mergeCell ref="D19:E19"/>
    <mergeCell ref="A19:A20"/>
    <mergeCell ref="B19:B20"/>
    <mergeCell ref="C19:C20"/>
  </mergeCells>
  <phoneticPr fontId="12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R17"/>
  <sheetViews>
    <sheetView tabSelected="1" workbookViewId="0">
      <selection activeCell="E30" sqref="E30"/>
    </sheetView>
  </sheetViews>
  <sheetFormatPr defaultColWidth="9" defaultRowHeight="13.5" x14ac:dyDescent="0.15"/>
  <cols>
    <col min="2" max="2" width="10.75" customWidth="1"/>
    <col min="5" max="5" width="10.375"/>
    <col min="6" max="6" width="16.375" customWidth="1"/>
    <col min="7" max="7" width="12.625"/>
    <col min="14" max="14" width="14.875" customWidth="1"/>
    <col min="15" max="15" width="9.375"/>
  </cols>
  <sheetData>
    <row r="1" spans="1:18" x14ac:dyDescent="0.15">
      <c r="A1" t="s">
        <v>548</v>
      </c>
    </row>
    <row r="2" spans="1:18" x14ac:dyDescent="0.15">
      <c r="A2" t="s">
        <v>549</v>
      </c>
      <c r="N2" t="s">
        <v>550</v>
      </c>
    </row>
    <row r="3" spans="1:18" x14ac:dyDescent="0.15">
      <c r="A3" t="s">
        <v>551</v>
      </c>
      <c r="B3" t="s">
        <v>552</v>
      </c>
      <c r="C3" t="s">
        <v>553</v>
      </c>
      <c r="D3" t="s">
        <v>554</v>
      </c>
      <c r="E3" t="s">
        <v>555</v>
      </c>
      <c r="F3" t="s">
        <v>556</v>
      </c>
      <c r="G3" t="s">
        <v>557</v>
      </c>
      <c r="H3" t="s">
        <v>558</v>
      </c>
      <c r="I3" t="s">
        <v>559</v>
      </c>
      <c r="N3" t="s">
        <v>560</v>
      </c>
      <c r="O3" t="s">
        <v>561</v>
      </c>
      <c r="P3" t="s">
        <v>562</v>
      </c>
      <c r="Q3" t="s">
        <v>563</v>
      </c>
      <c r="R3" t="s">
        <v>564</v>
      </c>
    </row>
    <row r="4" spans="1:18" x14ac:dyDescent="0.15">
      <c r="A4">
        <v>7500</v>
      </c>
      <c r="B4">
        <v>4200</v>
      </c>
      <c r="C4">
        <v>100</v>
      </c>
      <c r="D4">
        <v>0.3</v>
      </c>
      <c r="E4">
        <v>0.5</v>
      </c>
      <c r="F4">
        <v>0.75</v>
      </c>
      <c r="G4">
        <v>4</v>
      </c>
      <c r="H4">
        <v>0.4</v>
      </c>
      <c r="I4">
        <v>-2</v>
      </c>
      <c r="N4" t="str">
        <f>B5</f>
        <v>H600x200x06x12</v>
      </c>
      <c r="O4" t="str">
        <f>MID(B5,2,3)</f>
        <v>600</v>
      </c>
      <c r="P4" t="str">
        <f>MID(B5,6,3)</f>
        <v>200</v>
      </c>
      <c r="Q4">
        <f>VALUE(MID(B5,10,2))</f>
        <v>6</v>
      </c>
      <c r="R4">
        <f>VALUE(RIGHT(B5,2))</f>
        <v>12</v>
      </c>
    </row>
    <row r="5" spans="1:18" x14ac:dyDescent="0.15">
      <c r="A5" t="s">
        <v>565</v>
      </c>
      <c r="B5" t="s">
        <v>566</v>
      </c>
    </row>
    <row r="6" spans="1:18" x14ac:dyDescent="0.15">
      <c r="N6" t="s">
        <v>567</v>
      </c>
      <c r="O6" t="s">
        <v>568</v>
      </c>
    </row>
    <row r="7" spans="1:18" x14ac:dyDescent="0.15">
      <c r="A7" t="s">
        <v>569</v>
      </c>
      <c r="N7" t="s">
        <v>570</v>
      </c>
      <c r="O7">
        <f>(P4*R4*2+(O4-2*R4)*Q4)/1000000*78</f>
        <v>0.64396799999999998</v>
      </c>
      <c r="P7" t="s">
        <v>571</v>
      </c>
    </row>
    <row r="8" spans="1:18" x14ac:dyDescent="0.15">
      <c r="A8" t="s">
        <v>572</v>
      </c>
      <c r="B8" t="str">
        <f>"="&amp;D4&amp;"*"&amp;A4/1000&amp;"="</f>
        <v>=0.3*7.5=</v>
      </c>
      <c r="E8">
        <f>D4*A4/1000</f>
        <v>2.25</v>
      </c>
      <c r="F8" t="s">
        <v>571</v>
      </c>
    </row>
    <row r="9" spans="1:18" x14ac:dyDescent="0.15">
      <c r="A9" t="s">
        <v>573</v>
      </c>
      <c r="B9" t="str">
        <f>"=MAX("&amp;E4&amp;"*"&amp;A4/1000&amp;","&amp;F4&amp;"*"&amp;G4&amp;"*"&amp;A4/1000&amp;")="</f>
        <v>=MAX(0.5*7.5,0.75*4*7.5)=</v>
      </c>
      <c r="E9">
        <f>MAX(E4*A4/1000,F4*G4*A4/1000)</f>
        <v>22.5</v>
      </c>
      <c r="F9" t="s">
        <v>571</v>
      </c>
    </row>
    <row r="10" spans="1:18" x14ac:dyDescent="0.15">
      <c r="A10" t="s">
        <v>574</v>
      </c>
      <c r="B10" t="str">
        <f>"="</f>
        <v>=</v>
      </c>
      <c r="E10">
        <v>1</v>
      </c>
      <c r="F10" t="s">
        <v>575</v>
      </c>
    </row>
    <row r="11" spans="1:18" x14ac:dyDescent="0.15">
      <c r="A11" t="s">
        <v>576</v>
      </c>
      <c r="B11" t="str">
        <f>"=1.1*("&amp;I4&amp;")*1*"&amp;H4&amp;"*"&amp;A4/1000</f>
        <v>=1.1*(-2)*1*0.4*7.5</v>
      </c>
      <c r="E11">
        <f>1.1*I4*1*H4*A4/1000</f>
        <v>-6.6000000000000005</v>
      </c>
      <c r="F11" t="s">
        <v>571</v>
      </c>
    </row>
    <row r="13" spans="1:18" x14ac:dyDescent="0.15">
      <c r="A13" t="s">
        <v>577</v>
      </c>
    </row>
    <row r="14" spans="1:18" x14ac:dyDescent="0.15">
      <c r="A14" t="s">
        <v>578</v>
      </c>
    </row>
    <row r="15" spans="1:18" x14ac:dyDescent="0.15">
      <c r="A15" t="s">
        <v>579</v>
      </c>
      <c r="B15" t="str">
        <f>E11&amp;"*(("&amp;B4/1000&amp;"-"&amp;C4/1000&amp;")/2+"&amp;C4/1000&amp;")="</f>
        <v>-6.6*((4.2-0.1)/2+0.1)=</v>
      </c>
      <c r="E15">
        <f>E11*((B4-C4)/1000/2+C4/1000)</f>
        <v>-14.190000000000001</v>
      </c>
      <c r="F15" t="s">
        <v>575</v>
      </c>
    </row>
    <row r="16" spans="1:18" x14ac:dyDescent="0.15">
      <c r="A16" t="s">
        <v>580</v>
      </c>
      <c r="E16" s="1">
        <f>O7</f>
        <v>0.64396799999999998</v>
      </c>
      <c r="F16" t="s">
        <v>571</v>
      </c>
    </row>
    <row r="17" spans="1:6" x14ac:dyDescent="0.15">
      <c r="A17" t="s">
        <v>581</v>
      </c>
      <c r="B17" s="1" t="str">
        <f>E16&amp;"*(("&amp;B4/1000&amp;"-"&amp;C4/1000&amp;")/2+"&amp;C4/1000&amp;")="</f>
        <v>0.643968*((4.2-0.1)/2+0.1)=</v>
      </c>
      <c r="E17" s="1">
        <f>E16*((B4-C4)/1000/2+C4/1000)</f>
        <v>1.3845311999999999</v>
      </c>
      <c r="F17" t="s">
        <v>575</v>
      </c>
    </row>
  </sheetData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钢管H型抗扭</vt:lpstr>
      <vt:lpstr>钢材允许偏差</vt:lpstr>
      <vt:lpstr>植筋锚栓</vt:lpstr>
      <vt:lpstr>拉杆雨篷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nz20</cp:lastModifiedBy>
  <dcterms:created xsi:type="dcterms:W3CDTF">2019-06-02T03:31:00Z</dcterms:created>
  <dcterms:modified xsi:type="dcterms:W3CDTF">2021-09-18T13:11:05Z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